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viceadmin11\Documents\BAKCUP Edward\VIGENCIA 2025\CONV. 008 DE 2025\"/>
    </mc:Choice>
  </mc:AlternateContent>
  <xr:revisionPtr revIDLastSave="0" documentId="13_ncr:1_{30AE97FE-F2C8-4BCA-859C-00B5EA31AE57}" xr6:coauthVersionLast="47" xr6:coauthVersionMax="47" xr10:uidLastSave="{00000000-0000-0000-0000-000000000000}"/>
  <bookViews>
    <workbookView xWindow="-120" yWindow="-120" windowWidth="29040" windowHeight="15720" xr2:uid="{191F7D40-B699-462B-979A-DD636D3AA933}"/>
  </bookViews>
  <sheets>
    <sheet name="PRESUPUESTO TOTAL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>[1]Equipo!$A$5:$A$1000</definedName>
    <definedName name="A5.13.4.4">#REF!</definedName>
    <definedName name="_xlnm.Print_Area" localSheetId="0">'PRESUPUESTO TOTAL'!$A$1:$H$44</definedName>
    <definedName name="_xlnm.Print_Area">#REF!</definedName>
    <definedName name="as">#REF!</definedName>
    <definedName name="asss">#REF!</definedName>
    <definedName name="AUI">[2]Datos!$A$17:$A$19</definedName>
    <definedName name="AUIS">[2]Datos!$A$17:$B$19</definedName>
    <definedName name="B">[1]Equipo!$A$5:$D$1000</definedName>
    <definedName name="CONTRATISTA">[3]VARIABLES!$C$9</definedName>
    <definedName name="CONTRATO.No">[3]VARIABLES!$C$6</definedName>
    <definedName name="CUADRITO">[1]Cuadro!$B$9:$D$56</definedName>
    <definedName name="CUADRO">[2]Cuadro!$B$9:$B$90</definedName>
    <definedName name="CUADROS">[2]Cuadro!$B$9:$C$90</definedName>
    <definedName name="D">[1]Cuadro!$B$9:$C$56</definedName>
    <definedName name="EEELVSIL">[4]INSUMOS!#REF!</definedName>
    <definedName name="EQUIPO">[2]Equipo!$A$5:$A$1000</definedName>
    <definedName name="EQUIPOS">[2]Equipo!$A$5:$D$1000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1_1_1_1_1">#REF!</definedName>
    <definedName name="Excel_BuiltIn__FilterDatabase_1_1_1_1_1_1">#REF!</definedName>
    <definedName name="Excel_BuiltIn__FilterDatabase_1_1_1_1_1_1_1">#REF!</definedName>
    <definedName name="Excel_BuiltIn__FilterDatabase_1_1_1_1_1_1_1_1">#REF!</definedName>
    <definedName name="Excel_BuiltIn__FilterDatabase_1_1_1_1_1_1_1_1_1">#REF!</definedName>
    <definedName name="Excel_BuiltIn__FilterDatabase_1_1_1_1_1_1_1_1_1_1">#REF!</definedName>
    <definedName name="Excel_BuiltIn__FilterDatabase_1_1_1_2">#REF!</definedName>
    <definedName name="Excel_BuiltIn__FilterDatabase_1_1_2">#REF!</definedName>
    <definedName name="Excel_BuiltIn__FilterDatabase_1_2">#REF!</definedName>
    <definedName name="Excel_BuiltIn__FilterDatabase_1_2_1">#REF!</definedName>
    <definedName name="Excel_BuiltIn__FilterDatabase_1_3">#REF!</definedName>
    <definedName name="Excel_BuiltIn__FilterDatabase_1_3_1">#REF!</definedName>
    <definedName name="Excel_BuiltIn__FilterDatabase_1_3_2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2">#REF!</definedName>
    <definedName name="Excel_BuiltIn__FilterDatabase_3">#REF!</definedName>
    <definedName name="Excel_BuiltIn__FilterDatabase_3_1">#REF!</definedName>
    <definedName name="Excel_BuiltIn__FilterDatabase_5">#REF!</definedName>
    <definedName name="Excel_BuiltIn__FilterDatabase_6">#REF!</definedName>
    <definedName name="Excel_BuiltIn_Print_Area_1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3_1">#REF!</definedName>
    <definedName name="Excel_BuiltIn_Print_Area_14">#REF!</definedName>
    <definedName name="Excel_BuiltIn_Print_Area_14_1">#REF!</definedName>
    <definedName name="Excel_BuiltIn_Print_Area_15">#REF!</definedName>
    <definedName name="Excel_BuiltIn_Print_Area_15_1">#REF!</definedName>
    <definedName name="Excel_BuiltIn_Print_Area_16">#REF!</definedName>
    <definedName name="Excel_BuiltIn_Print_Area_17_1">#REF!</definedName>
    <definedName name="Excel_BuiltIn_Print_Area_19">#REF!</definedName>
    <definedName name="Excel_BuiltIn_Print_Area_2_1">#REF!</definedName>
    <definedName name="Excel_BuiltIn_Print_Area_2_1_1">#REF!</definedName>
    <definedName name="Excel_BuiltIn_Print_Area_20">#REF!</definedName>
    <definedName name="Excel_BuiltIn_Print_Area_3_1">#REF!</definedName>
    <definedName name="Excel_BuiltIn_Print_Area_4">#REF!</definedName>
    <definedName name="Excel_BuiltIn_Print_Area_4_1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2">#REF!</definedName>
    <definedName name="Excel_BuiltIn_Print_Titles_2_1">#REF!</definedName>
    <definedName name="Excel_BuiltIn_Print_Titles_3_1">#REF!</definedName>
    <definedName name="exceljajajajjj">#REF!</definedName>
    <definedName name="FECHA.CONTRATO">[3]VARIABLES!$C$7</definedName>
    <definedName name="IVA">[2]Datos!$A$20</definedName>
    <definedName name="IVAS">[2]Datos!$A$20:$B$20</definedName>
    <definedName name="j">#REF!</definedName>
    <definedName name="j_2">#REF!</definedName>
    <definedName name="k">#REF!</definedName>
    <definedName name="k_1">#REF!</definedName>
    <definedName name="k_2">#REF!</definedName>
    <definedName name="LLENACUADRO">[5]Formatos!$N$5:$O$1000</definedName>
    <definedName name="MATERIAL">[2]Materiales!$A$5:$A$1225</definedName>
    <definedName name="MATERIALES">[2]Materiales!$A$5:$E$1214</definedName>
    <definedName name="MATERIALES1">[2]Materiales!$A$5:$D$1249</definedName>
    <definedName name="MENOR">[2]Datos!$A$22</definedName>
    <definedName name="MOBRA">[2]Mobra!$A$5:$A$1000</definedName>
    <definedName name="MOBRAS">[2]Mobra!$A$4:$D$1000</definedName>
    <definedName name="OBJETO.CONTRATO">[3]VARIABLES!$C$8</definedName>
    <definedName name="REP.CONTRATANTE">[3]VARIABLES!$C$11</definedName>
    <definedName name="REP.CONTRATISTA">[3]VARIABLES!$C$10</definedName>
    <definedName name="S">[1]Cuadro!$B$9:$C$56</definedName>
    <definedName name="subv5.1.1.1">#REF!</definedName>
    <definedName name="_xlnm.Print_Titles" localSheetId="0">'PRESUPUESTO TOTAL'!$1:$6</definedName>
    <definedName name="VI">[1]Datos!$A$20:$B$20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G36" i="3"/>
  <c r="G35" i="3"/>
  <c r="G32" i="3"/>
  <c r="G33" i="3"/>
  <c r="G31" i="3"/>
  <c r="H30" i="3" s="1"/>
  <c r="G27" i="3"/>
  <c r="G28" i="3"/>
  <c r="G29" i="3"/>
  <c r="G26" i="3"/>
  <c r="G24" i="3"/>
  <c r="G23" i="3"/>
  <c r="G16" i="3"/>
  <c r="G18" i="3"/>
  <c r="G19" i="3"/>
  <c r="G20" i="3"/>
  <c r="G21" i="3"/>
  <c r="G15" i="3"/>
  <c r="G13" i="3"/>
  <c r="G12" i="3"/>
  <c r="G11" i="3"/>
  <c r="G10" i="3"/>
  <c r="I52" i="3"/>
  <c r="L44" i="3"/>
  <c r="L43" i="3"/>
  <c r="L38" i="3"/>
  <c r="L37" i="3"/>
  <c r="L33" i="3"/>
  <c r="L32" i="3"/>
  <c r="L31" i="3"/>
  <c r="L26" i="3"/>
  <c r="L24" i="3"/>
  <c r="L23" i="3"/>
  <c r="L22" i="3"/>
  <c r="L20" i="3"/>
  <c r="L19" i="3"/>
  <c r="L18" i="3"/>
  <c r="H34" i="3" l="1"/>
  <c r="H22" i="3"/>
  <c r="H25" i="3"/>
  <c r="G17" i="3"/>
  <c r="H14" i="3" s="1"/>
  <c r="H8" i="3" l="1"/>
  <c r="H38" i="3" s="1"/>
  <c r="H41" i="3" l="1"/>
  <c r="H42" i="3" s="1"/>
  <c r="H40" i="3"/>
  <c r="H39" i="3"/>
  <c r="I53" i="3"/>
  <c r="I54" i="3" s="1"/>
  <c r="I55" i="3" s="1"/>
  <c r="H43" i="3" l="1"/>
</calcChain>
</file>

<file path=xl/sharedStrings.xml><?xml version="1.0" encoding="utf-8"?>
<sst xmlns="http://schemas.openxmlformats.org/spreadsheetml/2006/main" count="175" uniqueCount="87">
  <si>
    <t>NIVEL</t>
  </si>
  <si>
    <t>ÍTEM</t>
  </si>
  <si>
    <t>ACTIVIDAD</t>
  </si>
  <si>
    <t>UNIDAD</t>
  </si>
  <si>
    <t>CANT.</t>
  </si>
  <si>
    <t>VR. UNITARIO</t>
  </si>
  <si>
    <t>VALOR TOTAL</t>
  </si>
  <si>
    <t>VALOR CAP.</t>
  </si>
  <si>
    <t>%</t>
  </si>
  <si>
    <t>N1</t>
  </si>
  <si>
    <t>1</t>
  </si>
  <si>
    <t>ACTIVIDADES PRELIMINARES</t>
  </si>
  <si>
    <t/>
  </si>
  <si>
    <t>IT</t>
  </si>
  <si>
    <t>1.01</t>
  </si>
  <si>
    <t>m2</t>
  </si>
  <si>
    <t>.P</t>
  </si>
  <si>
    <t>1.02</t>
  </si>
  <si>
    <t>Un</t>
  </si>
  <si>
    <t>1.03</t>
  </si>
  <si>
    <t>Desmonte de cerramiento de obra existente en lámina de cinc</t>
  </si>
  <si>
    <t>ml</t>
  </si>
  <si>
    <t>1.04</t>
  </si>
  <si>
    <t>Desmonte de cerramiento existente alambre de puas y postes de madera rolliza</t>
  </si>
  <si>
    <t>1.05</t>
  </si>
  <si>
    <t>Cerramiento provisional en polisombra y postes en madera rolliza</t>
  </si>
  <si>
    <t>Suministro e instalacion de valla informativa de obra según norma Alcaldia Mayor dcto 959 de 2000</t>
  </si>
  <si>
    <t>un</t>
  </si>
  <si>
    <t>Localización y replanteo (Topografía)</t>
  </si>
  <si>
    <t>CIMENTACION</t>
  </si>
  <si>
    <t>2.01</t>
  </si>
  <si>
    <t>Excavación manual para conformación de zapatas, pedestales y vigas</t>
  </si>
  <si>
    <t>m3</t>
  </si>
  <si>
    <t>2.02</t>
  </si>
  <si>
    <t>Solado E=0,05 en concreto de 2500 PSI para zapatas</t>
  </si>
  <si>
    <t>2.03</t>
  </si>
  <si>
    <t>Zapatas cimentacion, concreto 3000 PSI</t>
  </si>
  <si>
    <t>2.04</t>
  </si>
  <si>
    <t>Acero de 60.000 PSI, para refuerzo de zapatas</t>
  </si>
  <si>
    <t>Kg</t>
  </si>
  <si>
    <t>2.05</t>
  </si>
  <si>
    <t>2.06</t>
  </si>
  <si>
    <t>Vigas cimentacion, concreto 3000 PSI</t>
  </si>
  <si>
    <t>2.07</t>
  </si>
  <si>
    <t>Acero de 60.000 PSI, para refuerzo de vigas</t>
  </si>
  <si>
    <t xml:space="preserve">Rellenos en material de excavación </t>
  </si>
  <si>
    <t>ESTRUCTURA</t>
  </si>
  <si>
    <t>3.01</t>
  </si>
  <si>
    <t>Pedestales en concreto 3000 PSI.</t>
  </si>
  <si>
    <t>3.02</t>
  </si>
  <si>
    <t>Acero de 60.000 PSI, para refuerzo de pedestales, incluye manejo, alambre y figuración.</t>
  </si>
  <si>
    <t>kg</t>
  </si>
  <si>
    <t>CARPINTERIA METALICA</t>
  </si>
  <si>
    <t>4.01</t>
  </si>
  <si>
    <t>Suministro e Instalacion de columnas en perfil estructural en hierro sección cuadrada de 100x100x3 mm Longitud 3,20 Mts con tapa y patas anclaje a pedestales incluye pintura en anticorrosivo y esmalte color a convenir</t>
  </si>
  <si>
    <t>4.02</t>
  </si>
  <si>
    <t>Suministro e instalación de columnas en perfil estructural en hierro sección cuadrada de 100x100x3 mm Longitud 2,70 Mts con tapa y platinas de anclaje  250*250*9 mm con 4  perforaciones y pernos de anclaje SAE 1020 incluye pintura en anticorrosivo y esmalte color a convenir</t>
  </si>
  <si>
    <t>4.03</t>
  </si>
  <si>
    <t>Suministro e Instalación de Modulos de cerramiento conformados por  angulos de acero de 1 1/12" x 3/16", platinas de 5/8" x 1/8" y malla eslabonada de alambre de acero galvanizado calibre 12  tejido de 2" x 2" soldados a las columnas.  Incluye pintura en anticorrosivo y esmalte para ángulos y platinas color a convenir</t>
  </si>
  <si>
    <t>4.04</t>
  </si>
  <si>
    <t>Suministro e instalación de puertas de acceso fabricadas con perfil perimetral rectangular de 3"x2"x 3 mm,   angulos de acero de 1 1/12" x 3/16", platinas de 5/8" x 1/8" y malla eslabonada de alambre de acero galvanizado calibre 12  tejido de 2" x 2" unidas mediante bisagras soldados a las columnas en perfil estructural en hierro sección cuadrada de 100x100x3 mm Longitud 3.00 Mts con tapa y platinas de ancalaje  250*250*9 mm con 4  perforaciones y pernos de anclaje SAE 1020  Incluye pintura en anticorrosivo y esmalte para postes, ángulos y platinas color a convenir</t>
  </si>
  <si>
    <t>5</t>
  </si>
  <si>
    <t>DESMONTES Y ASEO</t>
  </si>
  <si>
    <t>5.01</t>
  </si>
  <si>
    <t>Retiro sobrantes de obra con cargue</t>
  </si>
  <si>
    <t>5.02</t>
  </si>
  <si>
    <t>5.03</t>
  </si>
  <si>
    <t>Desmonte cerramiento provisional</t>
  </si>
  <si>
    <t xml:space="preserve">Aseo externo e interno </t>
  </si>
  <si>
    <t>6</t>
  </si>
  <si>
    <t>ILUMINACION</t>
  </si>
  <si>
    <t>6.01</t>
  </si>
  <si>
    <t xml:space="preserve">Suministro e instalación de Luminaria Solar LED  para alumbrado público de 6000 lum 40W- Incluye poste de 5 mts de altura en tubería agua negra de 3" x 3 mm de epesor con reducción a 2 1/2" para luminaria incluye platina de 40x 40 cms de 1/4" con pie de amigos de 12x20 cms con ocho perforaciones para chazo expansivo de 1/2" incluye base en concreto  </t>
  </si>
  <si>
    <t>6.02</t>
  </si>
  <si>
    <t xml:space="preserve">Suministro e instalación de Luminaria Solar LED  para grandes alturas proyector de 8000 lum  80W Incluye soporte a fachada de  2 1/2" para luminaria.   </t>
  </si>
  <si>
    <t>TOTAL COSTO DIRECTO</t>
  </si>
  <si>
    <t>ADMINISTRACION</t>
  </si>
  <si>
    <t xml:space="preserve">IMPREVISTOS </t>
  </si>
  <si>
    <t>UTILIDAD</t>
  </si>
  <si>
    <t>IVA 19% SOBRE UTILIDAD</t>
  </si>
  <si>
    <t>TOTAL ETAPA OBRA</t>
  </si>
  <si>
    <t xml:space="preserve"> </t>
  </si>
  <si>
    <t xml:space="preserve">CERRAMIENTO TOTAL </t>
  </si>
  <si>
    <t xml:space="preserve">UNIVERSIDAD DISTRITAL  FRANCISCO JOSÉ DE CALDAS </t>
  </si>
  <si>
    <t xml:space="preserve">CONVOCATORIA PUBLICA 008 DE 2025 </t>
  </si>
  <si>
    <t>CONTRATAR LA CONSTRUCCIÓN DEL CERRAMIENTO DE LA SEDE DE BOSA DE LA UNIVERSIDAD FRANCISCO JOSÉ DE CALDAS.</t>
  </si>
  <si>
    <t xml:space="preserve">       ANEXO 16. OFERTA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</si>
</sst>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.00_-;\-&quot;$&quot;* #,##0.00_-;_-&quot;$&quot;* &quot;-&quot;??_-;_-@_-"/>
    <numFmt numFmtId="165" formatCode="_ * #,##0.00_ ;_ * \-#,##0.00_ ;_ * \-??_ ;_ @_ "/>
    <numFmt numFmtId="166" formatCode="&quot;$&quot;#,##0"/>
    <numFmt numFmtId="167" formatCode="&quot;$&quot;#,##0;[Red]&quot;$&quot;#,##0"/>
    <numFmt numFmtId="168" formatCode="&quot;$&quot;#,##0.00;[Red]&quot;$&quot;#,##0.00"/>
    <numFmt numFmtId="169" formatCode="&quot;$&quot;\ #,##0;[Red]&quot;$&quot;\ #,##0"/>
  </numFmts>
  <fonts count="16" x14ac:knownFonts="1">
    <font>
      <sz val="11"/>
      <color theme="1"/>
      <name val="Century Gothic"/>
      <family val="2"/>
    </font>
    <font>
      <sz val="10"/>
      <name val="Arial"/>
      <family val="2"/>
    </font>
    <font>
      <sz val="11"/>
      <color theme="1"/>
      <name val="Century Gothic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color theme="0"/>
      <name val="Tahoma"/>
      <family val="2"/>
    </font>
    <font>
      <b/>
      <sz val="9"/>
      <name val="Tahoma"/>
      <family val="2"/>
    </font>
    <font>
      <sz val="10"/>
      <color theme="0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theme="1"/>
      <name val="Tahoma"/>
      <family val="2"/>
    </font>
    <font>
      <u/>
      <sz val="10"/>
      <color theme="1"/>
      <name val="Tahoma"/>
      <family val="2"/>
    </font>
    <font>
      <sz val="10"/>
      <color rgb="FFFF0000"/>
      <name val="Tahoma"/>
      <family val="2"/>
    </font>
    <font>
      <b/>
      <sz val="12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40"/>
      </patternFill>
    </fill>
    <fill>
      <patternFill patternType="solid">
        <fgColor theme="9" tint="0.59999389629810485"/>
        <bgColor indexed="4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26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auto="1"/>
      </right>
      <top style="thin">
        <color auto="1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indexed="8"/>
      </bottom>
      <diagonal/>
    </border>
    <border>
      <left style="medium">
        <color indexed="64"/>
      </left>
      <right style="hair">
        <color auto="1"/>
      </right>
      <top style="hair">
        <color indexed="8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8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/>
      <bottom style="hair">
        <color indexed="8"/>
      </bottom>
      <diagonal/>
    </border>
    <border>
      <left style="medium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/>
      <bottom style="hair">
        <color indexed="8"/>
      </bottom>
      <diagonal/>
    </border>
    <border>
      <left/>
      <right style="hair">
        <color auto="1"/>
      </right>
      <top/>
      <bottom style="hair">
        <color indexed="8"/>
      </bottom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</cellStyleXfs>
  <cellXfs count="139">
    <xf numFmtId="0" fontId="0" fillId="0" borderId="0" xfId="0"/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2" fontId="3" fillId="4" borderId="12" xfId="0" applyNumberFormat="1" applyFont="1" applyFill="1" applyBorder="1" applyAlignment="1">
      <alignment horizontal="center" vertical="center" wrapText="1"/>
    </xf>
    <xf numFmtId="164" fontId="3" fillId="4" borderId="12" xfId="1" applyFont="1" applyFill="1" applyBorder="1" applyAlignment="1" applyProtection="1">
      <alignment horizontal="center" vertical="center" wrapText="1"/>
    </xf>
    <xf numFmtId="3" fontId="3" fillId="4" borderId="12" xfId="0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164" fontId="3" fillId="4" borderId="3" xfId="1" applyFont="1" applyFill="1" applyBorder="1" applyAlignment="1" applyProtection="1">
      <alignment horizontal="center" vertical="center" wrapText="1"/>
    </xf>
    <xf numFmtId="3" fontId="3" fillId="4" borderId="3" xfId="0" applyNumberFormat="1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left" vertical="center" wrapText="1"/>
    </xf>
    <xf numFmtId="2" fontId="3" fillId="5" borderId="17" xfId="0" applyNumberFormat="1" applyFont="1" applyFill="1" applyBorder="1" applyAlignment="1">
      <alignment horizontal="right" vertical="center"/>
    </xf>
    <xf numFmtId="164" fontId="3" fillId="5" borderId="17" xfId="1" applyFont="1" applyFill="1" applyBorder="1" applyAlignment="1">
      <alignment vertical="center"/>
    </xf>
    <xf numFmtId="164" fontId="3" fillId="5" borderId="17" xfId="1" applyFont="1" applyFill="1" applyBorder="1" applyAlignment="1">
      <alignment horizontal="right" vertical="center"/>
    </xf>
    <xf numFmtId="4" fontId="3" fillId="6" borderId="17" xfId="5" applyNumberFormat="1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/>
    </xf>
    <xf numFmtId="2" fontId="4" fillId="2" borderId="19" xfId="1" applyNumberFormat="1" applyFont="1" applyFill="1" applyBorder="1" applyAlignment="1">
      <alignment vertical="center"/>
    </xf>
    <xf numFmtId="164" fontId="4" fillId="2" borderId="20" xfId="1" applyFont="1" applyFill="1" applyBorder="1" applyAlignment="1">
      <alignment vertical="center"/>
    </xf>
    <xf numFmtId="164" fontId="4" fillId="2" borderId="19" xfId="1" applyFont="1" applyFill="1" applyBorder="1" applyAlignment="1" applyProtection="1">
      <alignment horizontal="right" vertical="center" wrapText="1"/>
    </xf>
    <xf numFmtId="4" fontId="3" fillId="2" borderId="20" xfId="5" applyNumberFormat="1" applyFont="1" applyFill="1" applyBorder="1" applyAlignment="1" applyProtection="1">
      <alignment horizontal="righ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 wrapText="1"/>
    </xf>
    <xf numFmtId="164" fontId="4" fillId="2" borderId="19" xfId="1" applyFont="1" applyFill="1" applyBorder="1" applyAlignment="1">
      <alignment vertical="center"/>
    </xf>
    <xf numFmtId="0" fontId="4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164" fontId="4" fillId="0" borderId="21" xfId="1" applyFont="1" applyFill="1" applyBorder="1" applyAlignment="1">
      <alignment vertical="center"/>
    </xf>
    <xf numFmtId="164" fontId="4" fillId="0" borderId="22" xfId="1" applyFont="1" applyFill="1" applyBorder="1" applyAlignment="1" applyProtection="1">
      <alignment horizontal="right" vertical="center" wrapText="1"/>
    </xf>
    <xf numFmtId="4" fontId="3" fillId="2" borderId="21" xfId="5" applyNumberFormat="1" applyFont="1" applyFill="1" applyBorder="1" applyAlignment="1" applyProtection="1">
      <alignment horizontal="right" vertical="center" wrapText="1"/>
    </xf>
    <xf numFmtId="164" fontId="4" fillId="0" borderId="22" xfId="1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4" fontId="4" fillId="0" borderId="21" xfId="1" applyFont="1" applyFill="1" applyBorder="1" applyAlignment="1" applyProtection="1">
      <alignment horizontal="right" vertical="center" wrapText="1"/>
    </xf>
    <xf numFmtId="4" fontId="3" fillId="0" borderId="21" xfId="5" applyNumberFormat="1" applyFont="1" applyFill="1" applyBorder="1" applyAlignment="1" applyProtection="1">
      <alignment horizontal="right" vertical="center" wrapText="1"/>
    </xf>
    <xf numFmtId="4" fontId="3" fillId="0" borderId="22" xfId="5" applyNumberFormat="1" applyFont="1" applyFill="1" applyBorder="1" applyAlignment="1" applyProtection="1">
      <alignment horizontal="right" vertical="center" wrapText="1"/>
    </xf>
    <xf numFmtId="49" fontId="4" fillId="0" borderId="21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right" vertical="center"/>
    </xf>
    <xf numFmtId="0" fontId="4" fillId="2" borderId="23" xfId="0" applyFont="1" applyFill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vertical="center"/>
    </xf>
    <xf numFmtId="164" fontId="4" fillId="2" borderId="21" xfId="1" applyFont="1" applyFill="1" applyBorder="1" applyAlignment="1" applyProtection="1">
      <alignment horizontal="right" vertical="center" wrapText="1"/>
    </xf>
    <xf numFmtId="0" fontId="4" fillId="2" borderId="26" xfId="0" applyFont="1" applyFill="1" applyBorder="1" applyAlignment="1">
      <alignment horizontal="center" vertical="center"/>
    </xf>
    <xf numFmtId="164" fontId="4" fillId="0" borderId="27" xfId="1" applyFont="1" applyFill="1" applyBorder="1" applyAlignment="1">
      <alignment vertical="center"/>
    </xf>
    <xf numFmtId="49" fontId="3" fillId="5" borderId="17" xfId="0" applyNumberFormat="1" applyFont="1" applyFill="1" applyBorder="1" applyAlignment="1">
      <alignment horizontal="center" vertical="center"/>
    </xf>
    <xf numFmtId="2" fontId="4" fillId="0" borderId="19" xfId="1" applyNumberFormat="1" applyFont="1" applyFill="1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0" applyNumberFormat="1" applyFont="1" applyAlignment="1">
      <alignment horizontal="right" vertical="center"/>
    </xf>
    <xf numFmtId="164" fontId="4" fillId="0" borderId="0" xfId="1" applyFont="1" applyFill="1" applyBorder="1" applyAlignment="1">
      <alignment vertical="center"/>
    </xf>
    <xf numFmtId="164" fontId="4" fillId="0" borderId="0" xfId="1" applyFont="1" applyFill="1" applyBorder="1" applyAlignment="1" applyProtection="1">
      <alignment horizontal="right" vertical="center" wrapText="1"/>
    </xf>
    <xf numFmtId="4" fontId="3" fillId="0" borderId="0" xfId="5" applyNumberFormat="1" applyFont="1" applyFill="1" applyBorder="1" applyAlignment="1" applyProtection="1">
      <alignment horizontal="right" vertical="center" wrapText="1"/>
    </xf>
    <xf numFmtId="0" fontId="7" fillId="0" borderId="28" xfId="0" applyFont="1" applyBorder="1" applyAlignment="1">
      <alignment horizontal="center" vertical="center"/>
    </xf>
    <xf numFmtId="164" fontId="7" fillId="8" borderId="12" xfId="1" applyFont="1" applyFill="1" applyBorder="1" applyAlignment="1" applyProtection="1">
      <alignment horizontal="right" vertical="center" wrapText="1"/>
    </xf>
    <xf numFmtId="4" fontId="5" fillId="8" borderId="4" xfId="5" applyNumberFormat="1" applyFont="1" applyFill="1" applyBorder="1" applyAlignment="1" applyProtection="1">
      <alignment horizontal="right" vertical="center" wrapText="1"/>
    </xf>
    <xf numFmtId="0" fontId="3" fillId="0" borderId="0" xfId="3" applyFont="1" applyAlignment="1">
      <alignment horizontal="center" vertical="center"/>
    </xf>
    <xf numFmtId="10" fontId="3" fillId="0" borderId="0" xfId="3" applyNumberFormat="1" applyFont="1" applyAlignment="1">
      <alignment horizontal="right" vertical="center" wrapText="1"/>
    </xf>
    <xf numFmtId="2" fontId="3" fillId="0" borderId="0" xfId="3" applyNumberFormat="1" applyFont="1" applyAlignment="1">
      <alignment horizontal="right" vertical="center"/>
    </xf>
    <xf numFmtId="164" fontId="3" fillId="0" borderId="0" xfId="1" applyFont="1" applyFill="1" applyBorder="1" applyAlignment="1">
      <alignment vertical="center"/>
    </xf>
    <xf numFmtId="164" fontId="8" fillId="0" borderId="0" xfId="1" applyFont="1" applyFill="1" applyBorder="1" applyAlignment="1" applyProtection="1">
      <alignment horizontal="right" vertical="center" wrapText="1"/>
    </xf>
    <xf numFmtId="4" fontId="9" fillId="0" borderId="0" xfId="5" applyNumberFormat="1" applyFont="1" applyFill="1" applyBorder="1" applyAlignment="1" applyProtection="1">
      <alignment horizontal="right" vertical="center" wrapText="1"/>
    </xf>
    <xf numFmtId="0" fontId="3" fillId="0" borderId="0" xfId="3" applyFont="1" applyAlignment="1">
      <alignment horizontal="left" vertical="center"/>
    </xf>
    <xf numFmtId="10" fontId="3" fillId="0" borderId="0" xfId="3" applyNumberFormat="1" applyFont="1" applyAlignment="1">
      <alignment horizontal="left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64" fontId="3" fillId="0" borderId="0" xfId="1" applyFont="1" applyBorder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2" fontId="4" fillId="0" borderId="0" xfId="0" applyNumberFormat="1" applyFont="1" applyBorder="1" applyAlignment="1">
      <alignment horizontal="right" vertical="center"/>
    </xf>
    <xf numFmtId="164" fontId="4" fillId="0" borderId="0" xfId="1" applyFont="1" applyBorder="1" applyAlignment="1">
      <alignment vertical="center"/>
    </xf>
    <xf numFmtId="164" fontId="4" fillId="0" borderId="0" xfId="1" applyFont="1" applyBorder="1" applyAlignment="1">
      <alignment horizontal="right" vertical="center"/>
    </xf>
    <xf numFmtId="4" fontId="4" fillId="0" borderId="0" xfId="0" applyNumberFormat="1" applyFont="1" applyBorder="1" applyAlignment="1">
      <alignment vertical="center"/>
    </xf>
    <xf numFmtId="168" fontId="10" fillId="0" borderId="0" xfId="0" applyNumberFormat="1" applyFont="1" applyBorder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164" fontId="4" fillId="0" borderId="0" xfId="1" applyFont="1" applyAlignment="1">
      <alignment horizontal="right" vertical="center"/>
    </xf>
    <xf numFmtId="3" fontId="11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12" fillId="0" borderId="0" xfId="0" applyFont="1"/>
    <xf numFmtId="166" fontId="12" fillId="0" borderId="0" xfId="0" applyNumberFormat="1" applyFont="1"/>
    <xf numFmtId="0" fontId="12" fillId="0" borderId="0" xfId="0" applyFont="1" applyAlignment="1">
      <alignment wrapText="1"/>
    </xf>
    <xf numFmtId="0" fontId="10" fillId="0" borderId="0" xfId="0" applyFont="1"/>
    <xf numFmtId="0" fontId="10" fillId="7" borderId="0" xfId="0" applyFont="1" applyFill="1"/>
    <xf numFmtId="166" fontId="10" fillId="7" borderId="0" xfId="0" applyNumberFormat="1" applyFont="1" applyFill="1"/>
    <xf numFmtId="0" fontId="10" fillId="0" borderId="0" xfId="0" applyFont="1" applyAlignment="1">
      <alignment vertical="center"/>
    </xf>
    <xf numFmtId="167" fontId="10" fillId="0" borderId="0" xfId="0" applyNumberFormat="1" applyFont="1"/>
    <xf numFmtId="167" fontId="12" fillId="0" borderId="0" xfId="0" applyNumberFormat="1" applyFont="1"/>
    <xf numFmtId="0" fontId="13" fillId="0" borderId="0" xfId="0" applyFont="1"/>
    <xf numFmtId="167" fontId="14" fillId="0" borderId="0" xfId="0" applyNumberFormat="1" applyFont="1"/>
    <xf numFmtId="167" fontId="10" fillId="0" borderId="0" xfId="0" applyNumberFormat="1" applyFont="1" applyBorder="1"/>
    <xf numFmtId="0" fontId="12" fillId="0" borderId="0" xfId="0" applyFont="1" applyBorder="1"/>
    <xf numFmtId="166" fontId="12" fillId="0" borderId="0" xfId="0" applyNumberFormat="1" applyFont="1" applyBorder="1"/>
    <xf numFmtId="3" fontId="12" fillId="0" borderId="0" xfId="0" applyNumberFormat="1" applyFont="1" applyBorder="1"/>
    <xf numFmtId="169" fontId="12" fillId="0" borderId="0" xfId="0" applyNumberFormat="1" applyFont="1"/>
    <xf numFmtId="169" fontId="10" fillId="0" borderId="0" xfId="0" applyNumberFormat="1" applyFont="1"/>
    <xf numFmtId="169" fontId="11" fillId="0" borderId="0" xfId="0" applyNumberFormat="1" applyFont="1"/>
    <xf numFmtId="10" fontId="12" fillId="0" borderId="0" xfId="2" applyNumberFormat="1" applyFont="1"/>
    <xf numFmtId="4" fontId="3" fillId="0" borderId="0" xfId="0" applyNumberFormat="1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8" borderId="4" xfId="3" applyFont="1" applyFill="1" applyBorder="1" applyAlignment="1">
      <alignment horizontal="left" vertical="center"/>
    </xf>
    <xf numFmtId="0" fontId="5" fillId="8" borderId="14" xfId="3" applyFont="1" applyFill="1" applyBorder="1" applyAlignment="1">
      <alignment horizontal="left" vertical="center"/>
    </xf>
    <xf numFmtId="0" fontId="5" fillId="8" borderId="5" xfId="3" applyFont="1" applyFill="1" applyBorder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0" fontId="3" fillId="2" borderId="9" xfId="3" applyFont="1" applyFill="1" applyBorder="1" applyAlignment="1">
      <alignment horizontal="center" vertical="center" wrapText="1"/>
    </xf>
    <xf numFmtId="0" fontId="15" fillId="2" borderId="6" xfId="3" applyFont="1" applyFill="1" applyBorder="1" applyAlignment="1">
      <alignment horizontal="center" vertical="center" wrapText="1"/>
    </xf>
    <xf numFmtId="0" fontId="15" fillId="2" borderId="0" xfId="3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7">
    <cellStyle name="Millares 2" xfId="5" xr:uid="{7D3086A8-C8D1-4D07-8D02-620863426395}"/>
    <cellStyle name="Moneda" xfId="1" builtinId="4"/>
    <cellStyle name="Normal" xfId="0" builtinId="0"/>
    <cellStyle name="Normal 2 2" xfId="4" xr:uid="{8252AB00-1C33-4BA5-823D-DA14604D0734}"/>
    <cellStyle name="Normal_ACTA 7 FONADE ENE 5" xfId="3" xr:uid="{E290D504-B803-4794-AF90-536E52117C2D}"/>
    <cellStyle name="Porcentaje" xfId="2" builtinId="5"/>
    <cellStyle name="Porcentual 2" xfId="6" xr:uid="{62B57AF7-02F9-4F4E-9903-A4DFC0A349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309563</xdr:colOff>
      <xdr:row>0</xdr:row>
      <xdr:rowOff>54240</xdr:rowOff>
    </xdr:from>
    <xdr:to>
      <xdr:col>1</xdr:col>
      <xdr:colOff>371739</xdr:colOff>
      <xdr:row>3</xdr:row>
      <xdr:rowOff>220507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1B0742-8D61-40C2-9365-EA31C585C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9563" y="54240"/>
          <a:ext cx="812270" cy="10711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UARIO-G8ZC5GG\Users\andresosorio\Desktop\PTO2-MOSQUERA%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UARIO-G8ZC5GG\Users\andresosorio\Desktop\PTO1-MOSQUERA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UARIO-G8ZC5GG\Users\andresosorio\Desktop\Speed-Zone-CLAUDIA%20MENDEZ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DOCUMENTOS%20RETO/PROPUESTAS%20RECIENTES/U%20DISTRITAL%20CERRAMIENTO/PROYECTO%20CONSORCIO%20RED/PRESUPUESTO%20Y%20ESPECIFICACIONES/Presupuesto%20Cerramiento%20UD%20Bosa%20Porveni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UARIO-G8ZC5GG\Users\andresosorio\Desktop\APU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po"/>
      <sheetName val="Cuadro"/>
      <sheetName val="Datos"/>
      <sheetName val="Splash"/>
      <sheetName val="Inicio"/>
      <sheetName val="Mobra"/>
      <sheetName val="Materiales"/>
      <sheetName val="Subproductos"/>
      <sheetName val="Analisis"/>
      <sheetName val="Formatos"/>
      <sheetName val="Programa"/>
    </sheetNames>
    <sheetDataSet>
      <sheetData sheetId="0" refreshError="1">
        <row r="5">
          <cell r="A5" t="str">
            <v>ANDAMIO</v>
          </cell>
          <cell r="B5">
            <v>1000</v>
          </cell>
          <cell r="C5">
            <v>1000</v>
          </cell>
          <cell r="D5">
            <v>1</v>
          </cell>
        </row>
        <row r="6">
          <cell r="A6" t="str">
            <v>BOMBA PRUEBAS HIDROSTATICAS</v>
          </cell>
          <cell r="B6">
            <v>7000</v>
          </cell>
          <cell r="C6">
            <v>7000</v>
          </cell>
        </row>
        <row r="7">
          <cell r="A7" t="str">
            <v>CAMABAJA</v>
          </cell>
          <cell r="B7">
            <v>100000</v>
          </cell>
          <cell r="C7">
            <v>100000</v>
          </cell>
        </row>
        <row r="8">
          <cell r="A8" t="str">
            <v>CARROTANQUE</v>
          </cell>
          <cell r="B8">
            <v>40000</v>
          </cell>
          <cell r="C8">
            <v>40000</v>
          </cell>
        </row>
        <row r="9">
          <cell r="A9" t="str">
            <v>COMPACTADOR MECANICO - SALTARIN</v>
          </cell>
          <cell r="B9">
            <v>7000</v>
          </cell>
          <cell r="C9">
            <v>7000</v>
          </cell>
        </row>
        <row r="10">
          <cell r="A10" t="str">
            <v>COMPRESOR</v>
          </cell>
          <cell r="B10">
            <v>45000</v>
          </cell>
          <cell r="C10">
            <v>45000</v>
          </cell>
        </row>
        <row r="11">
          <cell r="A11" t="str">
            <v>CORTADORA DE PAVIMENTO</v>
          </cell>
          <cell r="B11">
            <v>6000</v>
          </cell>
          <cell r="C11">
            <v>6000</v>
          </cell>
        </row>
        <row r="12">
          <cell r="A12" t="str">
            <v>DIFERENCIAL</v>
          </cell>
          <cell r="B12">
            <v>10000</v>
          </cell>
          <cell r="C12">
            <v>10000</v>
          </cell>
        </row>
        <row r="13">
          <cell r="A13" t="str">
            <v>EQUIPO DE TOPOGRAFIA</v>
          </cell>
          <cell r="B13">
            <v>6250</v>
          </cell>
          <cell r="C13">
            <v>6250</v>
          </cell>
        </row>
        <row r="14">
          <cell r="A14" t="str">
            <v>EQUIPO PARA PINTURA DE TRAFICO</v>
          </cell>
          <cell r="B14">
            <v>5000</v>
          </cell>
          <cell r="C14">
            <v>5000</v>
          </cell>
        </row>
        <row r="15">
          <cell r="A15" t="str">
            <v>FUMIGADORA</v>
          </cell>
          <cell r="B15">
            <v>2000</v>
          </cell>
          <cell r="C15">
            <v>2000</v>
          </cell>
        </row>
        <row r="16">
          <cell r="A16" t="str">
            <v>GRUA</v>
          </cell>
          <cell r="B16">
            <v>40000</v>
          </cell>
          <cell r="C16">
            <v>40000</v>
          </cell>
        </row>
        <row r="17">
          <cell r="A17" t="str">
            <v>MEZCLADORA</v>
          </cell>
          <cell r="B17">
            <v>6000</v>
          </cell>
          <cell r="C17">
            <v>6000</v>
          </cell>
        </row>
        <row r="18">
          <cell r="A18" t="str">
            <v>MOTOBOMBA</v>
          </cell>
          <cell r="B18">
            <v>6000</v>
          </cell>
          <cell r="C18">
            <v>6000</v>
          </cell>
        </row>
        <row r="19">
          <cell r="A19" t="str">
            <v>MOTONIVELADORA</v>
          </cell>
          <cell r="B19">
            <v>70000</v>
          </cell>
          <cell r="C19">
            <v>70000</v>
          </cell>
        </row>
        <row r="20">
          <cell r="A20" t="str">
            <v xml:space="preserve">PLOTTER </v>
          </cell>
          <cell r="B20">
            <v>150000</v>
          </cell>
          <cell r="C20">
            <v>150000</v>
          </cell>
        </row>
        <row r="21">
          <cell r="A21" t="str">
            <v>PULIDORA</v>
          </cell>
          <cell r="B21">
            <v>2150</v>
          </cell>
          <cell r="C21">
            <v>2150</v>
          </cell>
        </row>
        <row r="22">
          <cell r="A22" t="str">
            <v>RANURADORA</v>
          </cell>
          <cell r="B22">
            <v>15000</v>
          </cell>
          <cell r="C22">
            <v>15000</v>
          </cell>
        </row>
        <row r="23">
          <cell r="A23" t="str">
            <v>REGLA VIBRATORIA</v>
          </cell>
          <cell r="B23">
            <v>5000</v>
          </cell>
          <cell r="C23">
            <v>5000</v>
          </cell>
        </row>
        <row r="24">
          <cell r="A24" t="str">
            <v>RETROEXCAVADORA</v>
          </cell>
          <cell r="B24">
            <v>60000</v>
          </cell>
          <cell r="C24">
            <v>60000</v>
          </cell>
        </row>
        <row r="25">
          <cell r="A25" t="str">
            <v>SOLDADOR</v>
          </cell>
          <cell r="B25">
            <v>5000</v>
          </cell>
          <cell r="C25">
            <v>5000</v>
          </cell>
        </row>
        <row r="26">
          <cell r="A26" t="str">
            <v>TARRAJA MANUAL</v>
          </cell>
          <cell r="B26">
            <v>5000</v>
          </cell>
          <cell r="C26">
            <v>5000</v>
          </cell>
        </row>
        <row r="27">
          <cell r="A27" t="str">
            <v>VIBRADOR DE CONCRETO</v>
          </cell>
          <cell r="B27">
            <v>4500</v>
          </cell>
          <cell r="C27">
            <v>4500</v>
          </cell>
        </row>
        <row r="28">
          <cell r="A28" t="str">
            <v>VIBROCOMPACTADOR</v>
          </cell>
          <cell r="B28">
            <v>60000</v>
          </cell>
          <cell r="C28">
            <v>60000</v>
          </cell>
        </row>
        <row r="29">
          <cell r="A29" t="str">
            <v>VIBROCOMPACTADOR MANUAL</v>
          </cell>
          <cell r="B29">
            <v>35000</v>
          </cell>
          <cell r="C29">
            <v>35000</v>
          </cell>
        </row>
        <row r="30">
          <cell r="A30" t="str">
            <v>VOLQUETA</v>
          </cell>
          <cell r="B30">
            <v>25000</v>
          </cell>
          <cell r="C30">
            <v>25000</v>
          </cell>
        </row>
      </sheetData>
      <sheetData sheetId="1" refreshError="1">
        <row r="10">
          <cell r="B10" t="str">
            <v>VENTILACIONES Y REVENTILACIONES</v>
          </cell>
        </row>
        <row r="11">
          <cell r="B11" t="str">
            <v>TUBERÍA PVC-L Ø=2"</v>
          </cell>
          <cell r="C11" t="str">
            <v>ML</v>
          </cell>
          <cell r="D11">
            <v>39.839999999999996</v>
          </cell>
        </row>
        <row r="12">
          <cell r="B12" t="str">
            <v>ACCESORIOS PVC-S Ø=2"</v>
          </cell>
          <cell r="C12" t="str">
            <v>UN</v>
          </cell>
          <cell r="D12">
            <v>47</v>
          </cell>
        </row>
        <row r="13">
          <cell r="C13" t="str">
            <v>SUBTOTAL</v>
          </cell>
        </row>
        <row r="14">
          <cell r="B14" t="str">
            <v>BAJANTES Y RAMALES AGUAS LLUVIAS</v>
          </cell>
        </row>
        <row r="15">
          <cell r="B15" t="str">
            <v>TUBERÍA PVC-S Ø=4"</v>
          </cell>
          <cell r="C15" t="str">
            <v>ML</v>
          </cell>
          <cell r="D15">
            <v>24.119999999999997</v>
          </cell>
        </row>
        <row r="16">
          <cell r="B16" t="str">
            <v>ACCESORIOS PVC-S Ø=4"</v>
          </cell>
          <cell r="C16" t="str">
            <v>UN</v>
          </cell>
          <cell r="D16">
            <v>26</v>
          </cell>
        </row>
        <row r="17">
          <cell r="B17" t="str">
            <v>REJILLA TRAGANTE Ø=4"</v>
          </cell>
          <cell r="C17" t="str">
            <v>UN</v>
          </cell>
          <cell r="D17">
            <v>3</v>
          </cell>
        </row>
        <row r="18">
          <cell r="C18" t="str">
            <v>SUBTOTAL</v>
          </cell>
        </row>
        <row r="19">
          <cell r="B19" t="str">
            <v>COLECTORES DE AGUAS NEGRAS</v>
          </cell>
        </row>
        <row r="20">
          <cell r="B20" t="str">
            <v>TUBERÍA PVC-S Ø=6"</v>
          </cell>
          <cell r="C20" t="str">
            <v>ML</v>
          </cell>
          <cell r="D20">
            <v>57</v>
          </cell>
        </row>
        <row r="21">
          <cell r="B21" t="str">
            <v>ACCESORIOS PVC-S Ø=6"</v>
          </cell>
          <cell r="C21" t="str">
            <v>UN</v>
          </cell>
          <cell r="D21">
            <v>8</v>
          </cell>
        </row>
        <row r="22">
          <cell r="C22" t="str">
            <v>SUBTOTAL</v>
          </cell>
        </row>
        <row r="23">
          <cell r="B23" t="str">
            <v xml:space="preserve">COLECTORES DE AGUAS LLUVIAS </v>
          </cell>
        </row>
        <row r="24">
          <cell r="B24" t="str">
            <v>TUBERÍA PVC-S Ø=4"</v>
          </cell>
          <cell r="C24" t="str">
            <v>ML</v>
          </cell>
          <cell r="D24">
            <v>42.7</v>
          </cell>
        </row>
        <row r="25">
          <cell r="B25" t="str">
            <v>ACCESORIOS PVC-S Ø=4"</v>
          </cell>
          <cell r="C25" t="str">
            <v>UN</v>
          </cell>
          <cell r="D25">
            <v>33</v>
          </cell>
        </row>
        <row r="26">
          <cell r="B26" t="str">
            <v>TUBERÍA PVC-S Ø=6"</v>
          </cell>
          <cell r="C26" t="str">
            <v>ML</v>
          </cell>
          <cell r="D26">
            <v>28.5</v>
          </cell>
        </row>
        <row r="27">
          <cell r="B27" t="str">
            <v>ACCESORIOS PVC-S Ø=6"</v>
          </cell>
          <cell r="C27" t="str">
            <v>UN</v>
          </cell>
          <cell r="D27">
            <v>5</v>
          </cell>
        </row>
        <row r="28">
          <cell r="C28" t="str">
            <v>SUBTOTAL</v>
          </cell>
        </row>
        <row r="29">
          <cell r="B29" t="str">
            <v>MONTAJE DE APARATOS</v>
          </cell>
        </row>
        <row r="30">
          <cell r="B30" t="str">
            <v>INSTALACION LAVAMANOS</v>
          </cell>
          <cell r="C30" t="str">
            <v>UN</v>
          </cell>
          <cell r="D30">
            <v>17</v>
          </cell>
        </row>
        <row r="31">
          <cell r="B31" t="str">
            <v>INSTALACION SANITARIO</v>
          </cell>
          <cell r="C31" t="str">
            <v>UN</v>
          </cell>
          <cell r="D31">
            <v>15</v>
          </cell>
        </row>
        <row r="32">
          <cell r="B32" t="str">
            <v>INSTALACION 'DUCHAS</v>
          </cell>
          <cell r="C32" t="str">
            <v>UN</v>
          </cell>
          <cell r="D32">
            <v>13</v>
          </cell>
        </row>
        <row r="33">
          <cell r="B33" t="str">
            <v>INSTALACION LAVAPLATOS</v>
          </cell>
          <cell r="C33" t="str">
            <v>UN</v>
          </cell>
          <cell r="D33">
            <v>1</v>
          </cell>
        </row>
        <row r="34">
          <cell r="B34" t="str">
            <v>INSTALACION LLAVE MANGUERA Ø=½"</v>
          </cell>
          <cell r="C34" t="str">
            <v>UN</v>
          </cell>
          <cell r="D34">
            <v>3</v>
          </cell>
        </row>
        <row r="35">
          <cell r="B35" t="str">
            <v xml:space="preserve">INSTALACION BOMBA CENTRIFUGA </v>
          </cell>
          <cell r="C35" t="str">
            <v>UN</v>
          </cell>
          <cell r="D35">
            <v>2</v>
          </cell>
        </row>
        <row r="36">
          <cell r="B36" t="str">
            <v>INSTALACION TANQUE HIDROACUMULADOR</v>
          </cell>
          <cell r="C36" t="str">
            <v>UN</v>
          </cell>
          <cell r="D36">
            <v>1</v>
          </cell>
        </row>
        <row r="37">
          <cell r="C37" t="str">
            <v>SUBTOTAL</v>
          </cell>
        </row>
        <row r="38">
          <cell r="B38" t="str">
            <v>CONSTRUCCIONES EN MAMPOSTERÍA Y CONCRETO</v>
          </cell>
        </row>
        <row r="39">
          <cell r="B39" t="str">
            <v>CAJA DE INSPECCIÓN 0,70 m x 0,70 m</v>
          </cell>
          <cell r="C39" t="str">
            <v>UN</v>
          </cell>
          <cell r="D39">
            <v>10</v>
          </cell>
        </row>
        <row r="40">
          <cell r="B40" t="str">
            <v>CAJA DE INSPECCIÓN 0,50 m x 0,50 m</v>
          </cell>
          <cell r="C40" t="str">
            <v>UN</v>
          </cell>
          <cell r="D40">
            <v>2</v>
          </cell>
        </row>
        <row r="41">
          <cell r="C41" t="str">
            <v>SUBTOTAL</v>
          </cell>
        </row>
        <row r="42">
          <cell r="B42" t="str">
            <v>ELABORACIÓN DE PLANOS RECORD</v>
          </cell>
        </row>
        <row r="43">
          <cell r="B43" t="str">
            <v>PLANOS RECORD</v>
          </cell>
          <cell r="C43" t="str">
            <v>GL</v>
          </cell>
          <cell r="D43">
            <v>1</v>
          </cell>
        </row>
        <row r="44">
          <cell r="C44" t="str">
            <v>SUBTOTAL</v>
          </cell>
        </row>
        <row r="45">
          <cell r="B45" t="str">
            <v>LAVADO DEL TANQUE DE AGUA POTABLE</v>
          </cell>
        </row>
        <row r="46">
          <cell r="B46" t="str">
            <v>LAVADO DEL TANQUE DE AGUA POTABLE</v>
          </cell>
          <cell r="C46" t="str">
            <v>UN</v>
          </cell>
          <cell r="D46">
            <v>2</v>
          </cell>
        </row>
        <row r="47">
          <cell r="C47" t="str">
            <v>SUBTOTAL</v>
          </cell>
        </row>
        <row r="48">
          <cell r="B48" t="str">
            <v>DESINFECCIÓN DEL SISTEMA DE AGUA POTABLE</v>
          </cell>
        </row>
        <row r="49">
          <cell r="B49" t="str">
            <v>DESINFECCIÓN  SISTEMA DE AGUA POTABLE</v>
          </cell>
          <cell r="C49" t="str">
            <v>UN</v>
          </cell>
          <cell r="D49">
            <v>1</v>
          </cell>
        </row>
        <row r="50">
          <cell r="C50" t="str">
            <v>SUBTOTAL</v>
          </cell>
        </row>
        <row r="51">
          <cell r="B51" t="str">
            <v>EQUIPOS</v>
          </cell>
        </row>
        <row r="52">
          <cell r="B52" t="str">
            <v xml:space="preserve">EQUIPO DE PRESIÓN </v>
          </cell>
          <cell r="C52" t="str">
            <v>UN</v>
          </cell>
          <cell r="D52">
            <v>1</v>
          </cell>
        </row>
        <row r="53">
          <cell r="C53" t="str">
            <v>SUBTOTAL</v>
          </cell>
        </row>
        <row r="54">
          <cell r="B54" t="str">
            <v>MOVIMIENTO DE TIERRAS</v>
          </cell>
        </row>
        <row r="55">
          <cell r="B55" t="str">
            <v xml:space="preserve">EXCAVACIÓN EN MATERIAL COMÚN </v>
          </cell>
          <cell r="C55" t="str">
            <v>M3</v>
          </cell>
          <cell r="D55">
            <v>26.13</v>
          </cell>
        </row>
        <row r="56">
          <cell r="C56" t="str">
            <v>SUBTOTAL</v>
          </cell>
        </row>
      </sheetData>
      <sheetData sheetId="2" refreshError="1">
        <row r="20">
          <cell r="A20" t="str">
            <v>IVA ( 16% ) SOBRE LA UTILIDAD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Cuadro"/>
      <sheetName val="Equipo"/>
      <sheetName val="Materiales"/>
      <sheetName val="Mob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IABLES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CERRAM LOTE 8A"/>
      <sheetName val="PRESUPUESTO CERRAM LOTE 8B"/>
      <sheetName val="1,01 A"/>
      <sheetName val=" 1,01 B"/>
      <sheetName val="1,02 A"/>
      <sheetName val="1,02 B"/>
      <sheetName val=" 1,03 A"/>
      <sheetName val="1,03 B"/>
      <sheetName val=" 1,04 A"/>
      <sheetName val=" 1,05 A"/>
      <sheetName val=" 1,05 B"/>
      <sheetName val="1,06 A"/>
      <sheetName val="1,06 B"/>
      <sheetName val="1,07 A"/>
      <sheetName val="1,07 B"/>
      <sheetName val="2,01 A"/>
      <sheetName val="2,01 B"/>
      <sheetName val=" 2,02 A"/>
      <sheetName val=" 2,02 B"/>
      <sheetName val="2,03 A "/>
      <sheetName val="2,03 B"/>
      <sheetName val=" 2,04 A"/>
      <sheetName val=" 2,04 B"/>
      <sheetName val="2,05 A"/>
      <sheetName val="2,05 B"/>
      <sheetName val="2,06 A"/>
      <sheetName val="2,06 B"/>
      <sheetName val=" 2,07 A "/>
      <sheetName val=" 2,07 B"/>
      <sheetName val="2,08 A"/>
      <sheetName val="2,08 B"/>
      <sheetName val="3,01 A "/>
      <sheetName val="3,01 B"/>
      <sheetName val=" 3,02 A"/>
      <sheetName val=" 3,02 B"/>
      <sheetName val=" 4,01 A "/>
      <sheetName val=" 4,01 B"/>
      <sheetName val=" 4,02 A  "/>
      <sheetName val=" 4,02 B"/>
      <sheetName val=" 4,03 A"/>
      <sheetName val=" 4,03 B"/>
      <sheetName val=" 4,04 A"/>
      <sheetName val=" 4,04 B"/>
      <sheetName val="5,01 A"/>
      <sheetName val="5,01 B"/>
      <sheetName val="5,02 A"/>
      <sheetName val="5,02 B"/>
      <sheetName val=" 5,03 A "/>
      <sheetName val=" 5,03 B"/>
      <sheetName val=" 5,04 A"/>
      <sheetName val=" 5,04 B"/>
      <sheetName val=" 6,01 A "/>
      <sheetName val=" 6,01 B"/>
      <sheetName val=" 6,02 A "/>
      <sheetName val=" 6,02 B"/>
      <sheetName val="MANO DE OBRA"/>
      <sheetName val="INSUMOS"/>
    </sheetNames>
    <sheetDataSet>
      <sheetData sheetId="0"/>
      <sheetData sheetId="1"/>
      <sheetData sheetId="2"/>
      <sheetData sheetId="3">
        <row r="58">
          <cell r="U58">
            <v>143975</v>
          </cell>
        </row>
      </sheetData>
      <sheetData sheetId="4"/>
      <sheetData sheetId="5">
        <row r="58">
          <cell r="U58">
            <v>2553850</v>
          </cell>
        </row>
      </sheetData>
      <sheetData sheetId="6">
        <row r="58">
          <cell r="U58">
            <v>23743</v>
          </cell>
        </row>
      </sheetData>
      <sheetData sheetId="7"/>
      <sheetData sheetId="8">
        <row r="58">
          <cell r="U58">
            <v>12021</v>
          </cell>
        </row>
      </sheetData>
      <sheetData sheetId="9">
        <row r="58">
          <cell r="U58">
            <v>14617</v>
          </cell>
        </row>
      </sheetData>
      <sheetData sheetId="10">
        <row r="58">
          <cell r="U58">
            <v>14617</v>
          </cell>
        </row>
      </sheetData>
      <sheetData sheetId="11"/>
      <sheetData sheetId="12">
        <row r="53">
          <cell r="U53">
            <v>4964426</v>
          </cell>
        </row>
      </sheetData>
      <sheetData sheetId="13">
        <row r="58">
          <cell r="U58">
            <v>4601</v>
          </cell>
        </row>
      </sheetData>
      <sheetData sheetId="14">
        <row r="58">
          <cell r="U58">
            <v>4601</v>
          </cell>
        </row>
      </sheetData>
      <sheetData sheetId="15">
        <row r="58">
          <cell r="U58">
            <v>39385</v>
          </cell>
        </row>
      </sheetData>
      <sheetData sheetId="16">
        <row r="58">
          <cell r="U58">
            <v>39385</v>
          </cell>
        </row>
      </sheetData>
      <sheetData sheetId="17">
        <row r="57">
          <cell r="U57">
            <v>554077</v>
          </cell>
        </row>
      </sheetData>
      <sheetData sheetId="18">
        <row r="57">
          <cell r="U57">
            <v>554077</v>
          </cell>
        </row>
      </sheetData>
      <sheetData sheetId="19">
        <row r="58">
          <cell r="U58">
            <v>679536</v>
          </cell>
        </row>
      </sheetData>
      <sheetData sheetId="20">
        <row r="58">
          <cell r="U58">
            <v>679536</v>
          </cell>
        </row>
      </sheetData>
      <sheetData sheetId="21">
        <row r="57">
          <cell r="U57">
            <v>5795</v>
          </cell>
        </row>
      </sheetData>
      <sheetData sheetId="22">
        <row r="57">
          <cell r="U57">
            <v>5795</v>
          </cell>
        </row>
      </sheetData>
      <sheetData sheetId="23">
        <row r="57">
          <cell r="U57">
            <v>493230</v>
          </cell>
        </row>
      </sheetData>
      <sheetData sheetId="24">
        <row r="57">
          <cell r="U57">
            <v>493230</v>
          </cell>
        </row>
      </sheetData>
      <sheetData sheetId="25">
        <row r="58">
          <cell r="U58">
            <v>746536</v>
          </cell>
        </row>
      </sheetData>
      <sheetData sheetId="26">
        <row r="58">
          <cell r="U58">
            <v>746536</v>
          </cell>
        </row>
      </sheetData>
      <sheetData sheetId="27">
        <row r="57">
          <cell r="U57">
            <v>5795</v>
          </cell>
        </row>
      </sheetData>
      <sheetData sheetId="28">
        <row r="57">
          <cell r="U57">
            <v>5795</v>
          </cell>
        </row>
      </sheetData>
      <sheetData sheetId="29">
        <row r="58">
          <cell r="U58">
            <v>37414</v>
          </cell>
        </row>
      </sheetData>
      <sheetData sheetId="30">
        <row r="58">
          <cell r="U58">
            <v>37414</v>
          </cell>
        </row>
      </sheetData>
      <sheetData sheetId="31">
        <row r="58">
          <cell r="U58">
            <v>1046047</v>
          </cell>
        </row>
      </sheetData>
      <sheetData sheetId="32">
        <row r="58">
          <cell r="U58">
            <v>1046047</v>
          </cell>
        </row>
      </sheetData>
      <sheetData sheetId="33">
        <row r="57">
          <cell r="U57">
            <v>5795</v>
          </cell>
        </row>
      </sheetData>
      <sheetData sheetId="34">
        <row r="57">
          <cell r="U57">
            <v>5795</v>
          </cell>
        </row>
      </sheetData>
      <sheetData sheetId="35">
        <row r="57">
          <cell r="U57">
            <v>338839</v>
          </cell>
        </row>
      </sheetData>
      <sheetData sheetId="36">
        <row r="57">
          <cell r="U57">
            <v>338839</v>
          </cell>
        </row>
      </sheetData>
      <sheetData sheetId="37">
        <row r="57">
          <cell r="U57">
            <v>440084</v>
          </cell>
        </row>
      </sheetData>
      <sheetData sheetId="38">
        <row r="57">
          <cell r="U57">
            <v>440084</v>
          </cell>
        </row>
      </sheetData>
      <sheetData sheetId="39">
        <row r="57">
          <cell r="U57">
            <v>211711</v>
          </cell>
        </row>
      </sheetData>
      <sheetData sheetId="40">
        <row r="57">
          <cell r="U57">
            <v>211711</v>
          </cell>
        </row>
      </sheetData>
      <sheetData sheetId="41">
        <row r="57">
          <cell r="U57">
            <v>310475</v>
          </cell>
        </row>
      </sheetData>
      <sheetData sheetId="42">
        <row r="57">
          <cell r="U57">
            <v>310475</v>
          </cell>
        </row>
      </sheetData>
      <sheetData sheetId="43">
        <row r="58">
          <cell r="U58">
            <v>70772</v>
          </cell>
        </row>
      </sheetData>
      <sheetData sheetId="44">
        <row r="58">
          <cell r="U58">
            <v>70772</v>
          </cell>
        </row>
      </sheetData>
      <sheetData sheetId="45"/>
      <sheetData sheetId="46">
        <row r="58">
          <cell r="U58">
            <v>575438</v>
          </cell>
        </row>
      </sheetData>
      <sheetData sheetId="47">
        <row r="58">
          <cell r="U58">
            <v>6433</v>
          </cell>
        </row>
      </sheetData>
      <sheetData sheetId="48">
        <row r="58">
          <cell r="U58">
            <v>6433</v>
          </cell>
        </row>
      </sheetData>
      <sheetData sheetId="49">
        <row r="58">
          <cell r="U58">
            <v>4467</v>
          </cell>
        </row>
      </sheetData>
      <sheetData sheetId="50">
        <row r="58">
          <cell r="U58">
            <v>4467</v>
          </cell>
        </row>
      </sheetData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os"/>
      <sheetName val="Splash"/>
      <sheetName val="Inicio"/>
      <sheetName val="Datos"/>
      <sheetName val="Equipo"/>
      <sheetName val="Mobra"/>
      <sheetName val="Materiales"/>
      <sheetName val="Subproductos"/>
      <sheetName val="Analisis"/>
      <sheetName val="Cuadro"/>
      <sheetName val="Programa"/>
      <sheetName val="APU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58A12-ED1E-4BBC-9835-1336BF2B0153}">
  <sheetPr>
    <tabColor rgb="FFFF0000"/>
    <outlinePr summaryBelow="0"/>
    <pageSetUpPr fitToPage="1"/>
  </sheetPr>
  <dimension ref="A1:Q57"/>
  <sheetViews>
    <sheetView showGridLines="0" tabSelected="1" view="pageBreakPreview" zoomScale="80" zoomScaleNormal="80" zoomScaleSheetLayoutView="80" zoomScalePageLayoutView="10" workbookViewId="0">
      <selection activeCell="C1" sqref="C1:H4"/>
    </sheetView>
  </sheetViews>
  <sheetFormatPr baseColWidth="10" defaultColWidth="11" defaultRowHeight="12.75" x14ac:dyDescent="0.2"/>
  <cols>
    <col min="1" max="1" width="9.875" style="55" customWidth="1"/>
    <col min="2" max="2" width="10" style="55" customWidth="1"/>
    <col min="3" max="3" width="46.375" style="92" customWidth="1"/>
    <col min="4" max="4" width="9" style="93" bestFit="1" customWidth="1"/>
    <col min="5" max="5" width="11.625" style="57" customWidth="1"/>
    <col min="6" max="6" width="14.875" style="94" customWidth="1"/>
    <col min="7" max="7" width="17.125" style="95" customWidth="1"/>
    <col min="8" max="8" width="17.375" style="97" customWidth="1"/>
    <col min="9" max="9" width="16.75" style="98" hidden="1" customWidth="1"/>
    <col min="10" max="10" width="7.25" style="98" hidden="1" customWidth="1"/>
    <col min="11" max="11" width="4.375" style="98" hidden="1" customWidth="1"/>
    <col min="12" max="12" width="12.625" style="98" hidden="1" customWidth="1"/>
    <col min="13" max="13" width="19.375" style="98" hidden="1" customWidth="1"/>
    <col min="14" max="14" width="11" style="98" hidden="1" customWidth="1"/>
    <col min="15" max="15" width="16.375" style="99" hidden="1" customWidth="1"/>
    <col min="16" max="16" width="16.375" style="99" customWidth="1"/>
    <col min="17" max="17" width="59.25" style="98" customWidth="1"/>
    <col min="18" max="16384" width="11" style="98"/>
  </cols>
  <sheetData>
    <row r="1" spans="1:17" ht="24" customHeight="1" x14ac:dyDescent="0.2">
      <c r="A1" s="125"/>
      <c r="B1" s="126"/>
      <c r="C1" s="131" t="s">
        <v>83</v>
      </c>
      <c r="D1" s="132"/>
      <c r="E1" s="132"/>
      <c r="F1" s="132"/>
      <c r="G1" s="132"/>
      <c r="H1" s="132"/>
    </row>
    <row r="2" spans="1:17" ht="23.25" customHeight="1" x14ac:dyDescent="0.2">
      <c r="A2" s="127"/>
      <c r="B2" s="128"/>
      <c r="C2" s="133" t="s">
        <v>84</v>
      </c>
      <c r="D2" s="134"/>
      <c r="E2" s="134"/>
      <c r="F2" s="134"/>
      <c r="G2" s="134"/>
      <c r="H2" s="134"/>
    </row>
    <row r="3" spans="1:17" ht="23.25" customHeight="1" x14ac:dyDescent="0.2">
      <c r="A3" s="127"/>
      <c r="B3" s="128"/>
      <c r="C3" s="137" t="s">
        <v>85</v>
      </c>
      <c r="D3" s="138"/>
      <c r="E3" s="138"/>
      <c r="F3" s="138"/>
      <c r="G3" s="138"/>
      <c r="H3" s="138"/>
    </row>
    <row r="4" spans="1:17" ht="24.75" customHeight="1" x14ac:dyDescent="0.2">
      <c r="A4" s="129"/>
      <c r="B4" s="130"/>
      <c r="C4" s="135" t="s">
        <v>86</v>
      </c>
      <c r="D4" s="136"/>
      <c r="E4" s="136"/>
      <c r="F4" s="136"/>
      <c r="G4" s="136"/>
      <c r="H4" s="136"/>
    </row>
    <row r="5" spans="1:17" x14ac:dyDescent="0.2">
      <c r="A5" s="118"/>
      <c r="B5" s="119"/>
      <c r="C5" s="119"/>
      <c r="D5" s="119"/>
      <c r="E5" s="119"/>
      <c r="F5" s="119"/>
      <c r="G5" s="119"/>
      <c r="H5" s="119"/>
    </row>
    <row r="6" spans="1:17" ht="29.25" customHeight="1" x14ac:dyDescent="0.2">
      <c r="A6" s="1" t="s">
        <v>0</v>
      </c>
      <c r="B6" s="2" t="s">
        <v>1</v>
      </c>
      <c r="C6" s="3" t="s">
        <v>2</v>
      </c>
      <c r="D6" s="3" t="s">
        <v>3</v>
      </c>
      <c r="E6" s="4" t="s">
        <v>4</v>
      </c>
      <c r="F6" s="5" t="s">
        <v>5</v>
      </c>
      <c r="G6" s="5" t="s">
        <v>6</v>
      </c>
      <c r="H6" s="6" t="s">
        <v>7</v>
      </c>
    </row>
    <row r="7" spans="1:17" ht="30" customHeight="1" x14ac:dyDescent="0.2">
      <c r="A7" s="7"/>
      <c r="B7" s="8"/>
      <c r="C7" s="9" t="s">
        <v>82</v>
      </c>
      <c r="D7" s="9"/>
      <c r="E7" s="10"/>
      <c r="F7" s="11"/>
      <c r="G7" s="11"/>
      <c r="H7" s="12"/>
    </row>
    <row r="8" spans="1:17" ht="19.5" customHeight="1" x14ac:dyDescent="0.2">
      <c r="A8" s="13" t="s">
        <v>9</v>
      </c>
      <c r="B8" s="14" t="s">
        <v>10</v>
      </c>
      <c r="C8" s="15" t="s">
        <v>11</v>
      </c>
      <c r="D8" s="14" t="s">
        <v>12</v>
      </c>
      <c r="E8" s="16" t="s">
        <v>12</v>
      </c>
      <c r="F8" s="17" t="s">
        <v>12</v>
      </c>
      <c r="G8" s="18" t="s">
        <v>12</v>
      </c>
      <c r="H8" s="19">
        <f>SUM(G9:G13)</f>
        <v>0</v>
      </c>
    </row>
    <row r="9" spans="1:17" ht="33.75" customHeight="1" x14ac:dyDescent="0.2">
      <c r="A9" s="20" t="s">
        <v>13</v>
      </c>
      <c r="B9" s="21" t="s">
        <v>14</v>
      </c>
      <c r="C9" s="22" t="s">
        <v>20</v>
      </c>
      <c r="D9" s="23" t="s">
        <v>21</v>
      </c>
      <c r="E9" s="24">
        <v>838.09999999999991</v>
      </c>
      <c r="F9" s="25"/>
      <c r="G9" s="26">
        <f>E9*F9</f>
        <v>0</v>
      </c>
      <c r="H9" s="27"/>
    </row>
    <row r="10" spans="1:17" ht="33.75" customHeight="1" x14ac:dyDescent="0.2">
      <c r="A10" s="20" t="s">
        <v>13</v>
      </c>
      <c r="B10" s="21" t="s">
        <v>17</v>
      </c>
      <c r="C10" s="22" t="s">
        <v>23</v>
      </c>
      <c r="D10" s="23" t="s">
        <v>21</v>
      </c>
      <c r="E10" s="24">
        <v>276.41000000000003</v>
      </c>
      <c r="F10" s="25"/>
      <c r="G10" s="26">
        <f t="shared" ref="G10:G13" si="0">E10*F10</f>
        <v>0</v>
      </c>
      <c r="H10" s="27"/>
    </row>
    <row r="11" spans="1:17" ht="36" customHeight="1" x14ac:dyDescent="0.2">
      <c r="A11" s="20" t="s">
        <v>13</v>
      </c>
      <c r="B11" s="21" t="s">
        <v>19</v>
      </c>
      <c r="C11" s="22" t="s">
        <v>25</v>
      </c>
      <c r="D11" s="23" t="s">
        <v>21</v>
      </c>
      <c r="E11" s="24">
        <v>1001.03</v>
      </c>
      <c r="F11" s="25"/>
      <c r="G11" s="26">
        <f t="shared" si="0"/>
        <v>0</v>
      </c>
      <c r="H11" s="27"/>
    </row>
    <row r="12" spans="1:17" ht="36" customHeight="1" x14ac:dyDescent="0.2">
      <c r="A12" s="20" t="s">
        <v>13</v>
      </c>
      <c r="B12" s="21" t="s">
        <v>22</v>
      </c>
      <c r="C12" s="28" t="s">
        <v>26</v>
      </c>
      <c r="D12" s="29" t="s">
        <v>27</v>
      </c>
      <c r="E12" s="24">
        <v>1</v>
      </c>
      <c r="F12" s="25"/>
      <c r="G12" s="26">
        <f t="shared" si="0"/>
        <v>0</v>
      </c>
      <c r="H12" s="27"/>
    </row>
    <row r="13" spans="1:17" ht="24" customHeight="1" x14ac:dyDescent="0.2">
      <c r="A13" s="20" t="s">
        <v>13</v>
      </c>
      <c r="B13" s="21" t="s">
        <v>24</v>
      </c>
      <c r="C13" s="30" t="s">
        <v>28</v>
      </c>
      <c r="D13" s="21" t="s">
        <v>21</v>
      </c>
      <c r="E13" s="24">
        <v>1001.03</v>
      </c>
      <c r="F13" s="31"/>
      <c r="G13" s="26">
        <f t="shared" si="0"/>
        <v>0</v>
      </c>
      <c r="H13" s="27"/>
    </row>
    <row r="14" spans="1:17" x14ac:dyDescent="0.2">
      <c r="A14" s="13" t="s">
        <v>9</v>
      </c>
      <c r="B14" s="14">
        <v>2</v>
      </c>
      <c r="C14" s="15" t="s">
        <v>29</v>
      </c>
      <c r="D14" s="14" t="s">
        <v>12</v>
      </c>
      <c r="E14" s="16" t="s">
        <v>12</v>
      </c>
      <c r="F14" s="17"/>
      <c r="G14" s="18"/>
      <c r="H14" s="19">
        <f>SUM(G15:G21)</f>
        <v>0</v>
      </c>
    </row>
    <row r="15" spans="1:17" ht="36" customHeight="1" x14ac:dyDescent="0.2">
      <c r="A15" s="20" t="s">
        <v>13</v>
      </c>
      <c r="B15" s="21" t="s">
        <v>30</v>
      </c>
      <c r="C15" s="32" t="s">
        <v>31</v>
      </c>
      <c r="D15" s="33" t="s">
        <v>32</v>
      </c>
      <c r="E15" s="24">
        <v>528.5</v>
      </c>
      <c r="F15" s="34"/>
      <c r="G15" s="35">
        <f>+E15*F15</f>
        <v>0</v>
      </c>
      <c r="H15" s="36"/>
      <c r="Q15" s="100"/>
    </row>
    <row r="16" spans="1:17" ht="23.25" customHeight="1" x14ac:dyDescent="0.2">
      <c r="A16" s="20" t="s">
        <v>13</v>
      </c>
      <c r="B16" s="21" t="s">
        <v>33</v>
      </c>
      <c r="C16" s="32" t="s">
        <v>34</v>
      </c>
      <c r="D16" s="33" t="s">
        <v>32</v>
      </c>
      <c r="E16" s="24">
        <v>13.3</v>
      </c>
      <c r="F16" s="37"/>
      <c r="G16" s="35">
        <f>+E16*F16</f>
        <v>0</v>
      </c>
      <c r="H16" s="36"/>
      <c r="Q16" s="100"/>
    </row>
    <row r="17" spans="1:17" ht="23.25" customHeight="1" x14ac:dyDescent="0.2">
      <c r="A17" s="38" t="s">
        <v>13</v>
      </c>
      <c r="B17" s="21" t="s">
        <v>35</v>
      </c>
      <c r="C17" s="28" t="s">
        <v>36</v>
      </c>
      <c r="D17" s="39" t="s">
        <v>32</v>
      </c>
      <c r="E17" s="24">
        <v>106.43</v>
      </c>
      <c r="F17" s="34"/>
      <c r="G17" s="40">
        <f t="shared" ref="G17:G21" si="1">E17*F17</f>
        <v>0</v>
      </c>
      <c r="H17" s="36"/>
      <c r="Q17" s="100"/>
    </row>
    <row r="18" spans="1:17" ht="21" customHeight="1" x14ac:dyDescent="0.2">
      <c r="A18" s="38" t="s">
        <v>13</v>
      </c>
      <c r="B18" s="21" t="s">
        <v>37</v>
      </c>
      <c r="C18" s="28" t="s">
        <v>38</v>
      </c>
      <c r="D18" s="39" t="s">
        <v>39</v>
      </c>
      <c r="E18" s="24">
        <v>4730</v>
      </c>
      <c r="F18" s="34"/>
      <c r="G18" s="40">
        <f t="shared" si="1"/>
        <v>0</v>
      </c>
      <c r="H18" s="36" t="s">
        <v>12</v>
      </c>
      <c r="K18" s="98" t="s">
        <v>16</v>
      </c>
      <c r="L18" s="98" t="str">
        <f>+CONCATENATE(B18,K18)</f>
        <v>2.04.P</v>
      </c>
    </row>
    <row r="19" spans="1:17" ht="18.75" customHeight="1" x14ac:dyDescent="0.2">
      <c r="A19" s="38" t="s">
        <v>13</v>
      </c>
      <c r="B19" s="21" t="s">
        <v>40</v>
      </c>
      <c r="C19" s="28" t="s">
        <v>42</v>
      </c>
      <c r="D19" s="39" t="s">
        <v>32</v>
      </c>
      <c r="E19" s="24">
        <v>119.65</v>
      </c>
      <c r="F19" s="34"/>
      <c r="G19" s="40">
        <f t="shared" si="1"/>
        <v>0</v>
      </c>
      <c r="H19" s="41" t="s">
        <v>12</v>
      </c>
      <c r="K19" s="98" t="s">
        <v>16</v>
      </c>
      <c r="L19" s="98" t="str">
        <f>+CONCATENATE(B19,K19)</f>
        <v>2.05.P</v>
      </c>
      <c r="Q19" s="100"/>
    </row>
    <row r="20" spans="1:17" x14ac:dyDescent="0.2">
      <c r="A20" s="38" t="s">
        <v>13</v>
      </c>
      <c r="B20" s="21" t="s">
        <v>41</v>
      </c>
      <c r="C20" s="28" t="s">
        <v>44</v>
      </c>
      <c r="D20" s="39" t="s">
        <v>39</v>
      </c>
      <c r="E20" s="24">
        <v>15117.84</v>
      </c>
      <c r="F20" s="34"/>
      <c r="G20" s="40">
        <f t="shared" si="1"/>
        <v>0</v>
      </c>
      <c r="H20" s="41" t="s">
        <v>12</v>
      </c>
      <c r="K20" s="98" t="s">
        <v>16</v>
      </c>
      <c r="L20" s="98" t="str">
        <f>+CONCATENATE(B20,K20)</f>
        <v>2.06.P</v>
      </c>
    </row>
    <row r="21" spans="1:17" ht="21" customHeight="1" x14ac:dyDescent="0.2">
      <c r="A21" s="38" t="s">
        <v>13</v>
      </c>
      <c r="B21" s="21" t="s">
        <v>43</v>
      </c>
      <c r="C21" s="32" t="s">
        <v>45</v>
      </c>
      <c r="D21" s="33" t="s">
        <v>32</v>
      </c>
      <c r="E21" s="24">
        <v>300.46999999999997</v>
      </c>
      <c r="F21" s="37"/>
      <c r="G21" s="40">
        <f t="shared" si="1"/>
        <v>0</v>
      </c>
      <c r="H21" s="42"/>
    </row>
    <row r="22" spans="1:17" x14ac:dyDescent="0.2">
      <c r="A22" s="13" t="s">
        <v>9</v>
      </c>
      <c r="B22" s="14">
        <v>3</v>
      </c>
      <c r="C22" s="15" t="s">
        <v>46</v>
      </c>
      <c r="D22" s="14" t="s">
        <v>12</v>
      </c>
      <c r="E22" s="16" t="s">
        <v>12</v>
      </c>
      <c r="F22" s="17"/>
      <c r="G22" s="18"/>
      <c r="H22" s="19">
        <f>SUM(G23:G24)</f>
        <v>0</v>
      </c>
      <c r="L22" s="98" t="str">
        <f>+CONCATENATE(B22,K22)</f>
        <v>3</v>
      </c>
    </row>
    <row r="23" spans="1:17" ht="21" customHeight="1" x14ac:dyDescent="0.2">
      <c r="A23" s="38" t="s">
        <v>13</v>
      </c>
      <c r="B23" s="43" t="s">
        <v>47</v>
      </c>
      <c r="C23" s="28" t="s">
        <v>48</v>
      </c>
      <c r="D23" s="39" t="s">
        <v>32</v>
      </c>
      <c r="E23" s="44">
        <v>44.34</v>
      </c>
      <c r="F23" s="34"/>
      <c r="G23" s="40">
        <f>E23*F23</f>
        <v>0</v>
      </c>
      <c r="H23" s="41" t="s">
        <v>12</v>
      </c>
      <c r="K23" s="98" t="s">
        <v>16</v>
      </c>
      <c r="L23" s="98" t="str">
        <f>+CONCATENATE(B23,K23)</f>
        <v>3.01.P</v>
      </c>
      <c r="Q23" s="100"/>
    </row>
    <row r="24" spans="1:17" ht="35.25" customHeight="1" x14ac:dyDescent="0.2">
      <c r="A24" s="38" t="s">
        <v>13</v>
      </c>
      <c r="B24" s="43" t="s">
        <v>49</v>
      </c>
      <c r="C24" s="28" t="s">
        <v>50</v>
      </c>
      <c r="D24" s="39" t="s">
        <v>51</v>
      </c>
      <c r="E24" s="44">
        <v>8154.52</v>
      </c>
      <c r="F24" s="34"/>
      <c r="G24" s="40">
        <f>E24*F24</f>
        <v>0</v>
      </c>
      <c r="H24" s="41"/>
      <c r="K24" s="98" t="s">
        <v>16</v>
      </c>
      <c r="L24" s="98" t="str">
        <f>+CONCATENATE(B24,K24)</f>
        <v>3.02.P</v>
      </c>
    </row>
    <row r="25" spans="1:17" x14ac:dyDescent="0.2">
      <c r="A25" s="13" t="s">
        <v>9</v>
      </c>
      <c r="B25" s="14">
        <v>4</v>
      </c>
      <c r="C25" s="15" t="s">
        <v>52</v>
      </c>
      <c r="D25" s="14" t="s">
        <v>12</v>
      </c>
      <c r="E25" s="16" t="s">
        <v>12</v>
      </c>
      <c r="F25" s="17" t="s">
        <v>12</v>
      </c>
      <c r="G25" s="18" t="s">
        <v>12</v>
      </c>
      <c r="H25" s="19">
        <f>SUM(G26:G29)</f>
        <v>0</v>
      </c>
    </row>
    <row r="26" spans="1:17" ht="85.5" customHeight="1" x14ac:dyDescent="0.2">
      <c r="A26" s="45" t="s">
        <v>13</v>
      </c>
      <c r="B26" s="46" t="s">
        <v>53</v>
      </c>
      <c r="C26" s="28" t="s">
        <v>54</v>
      </c>
      <c r="D26" s="47" t="s">
        <v>18</v>
      </c>
      <c r="E26" s="24">
        <v>279</v>
      </c>
      <c r="F26" s="48"/>
      <c r="G26" s="49">
        <f>+F26*E26</f>
        <v>0</v>
      </c>
      <c r="H26" s="41" t="s">
        <v>12</v>
      </c>
      <c r="K26" s="98" t="s">
        <v>16</v>
      </c>
      <c r="L26" s="98" t="str">
        <f>+CONCATENATE(B26,K26)</f>
        <v>4.01.P</v>
      </c>
      <c r="Q26" s="100"/>
    </row>
    <row r="27" spans="1:17" ht="97.5" customHeight="1" x14ac:dyDescent="0.2">
      <c r="A27" s="45" t="s">
        <v>13</v>
      </c>
      <c r="B27" s="46" t="s">
        <v>55</v>
      </c>
      <c r="C27" s="28" t="s">
        <v>56</v>
      </c>
      <c r="D27" s="50" t="s">
        <v>18</v>
      </c>
      <c r="E27" s="24">
        <v>194</v>
      </c>
      <c r="F27" s="51"/>
      <c r="G27" s="49">
        <f t="shared" ref="G27:G29" si="2">+F27*E27</f>
        <v>0</v>
      </c>
      <c r="H27" s="42"/>
      <c r="Q27" s="100"/>
    </row>
    <row r="28" spans="1:17" ht="110.25" customHeight="1" x14ac:dyDescent="0.2">
      <c r="A28" s="45" t="s">
        <v>13</v>
      </c>
      <c r="B28" s="46" t="s">
        <v>57</v>
      </c>
      <c r="C28" s="28" t="s">
        <v>58</v>
      </c>
      <c r="D28" s="50" t="s">
        <v>15</v>
      </c>
      <c r="E28" s="24">
        <v>2519.6400000000003</v>
      </c>
      <c r="F28" s="51"/>
      <c r="G28" s="49">
        <f t="shared" si="2"/>
        <v>0</v>
      </c>
      <c r="H28" s="42"/>
      <c r="Q28" s="100"/>
    </row>
    <row r="29" spans="1:17" ht="177" customHeight="1" x14ac:dyDescent="0.2">
      <c r="A29" s="45" t="s">
        <v>13</v>
      </c>
      <c r="B29" s="46" t="s">
        <v>59</v>
      </c>
      <c r="C29" s="32" t="s">
        <v>60</v>
      </c>
      <c r="D29" s="50" t="s">
        <v>15</v>
      </c>
      <c r="E29" s="24">
        <v>247.8</v>
      </c>
      <c r="F29" s="51"/>
      <c r="G29" s="49">
        <f t="shared" si="2"/>
        <v>0</v>
      </c>
      <c r="H29" s="42"/>
      <c r="Q29" s="100"/>
    </row>
    <row r="30" spans="1:17" s="102" customFormat="1" ht="21.75" customHeight="1" x14ac:dyDescent="0.2">
      <c r="A30" s="13" t="s">
        <v>9</v>
      </c>
      <c r="B30" s="52" t="s">
        <v>61</v>
      </c>
      <c r="C30" s="15" t="s">
        <v>62</v>
      </c>
      <c r="D30" s="14" t="s">
        <v>12</v>
      </c>
      <c r="E30" s="16" t="s">
        <v>12</v>
      </c>
      <c r="F30" s="17" t="s">
        <v>12</v>
      </c>
      <c r="G30" s="18" t="s">
        <v>12</v>
      </c>
      <c r="H30" s="19">
        <f>SUM(G31:G33)</f>
        <v>0</v>
      </c>
      <c r="I30" s="101"/>
      <c r="O30" s="103"/>
      <c r="P30" s="103"/>
    </row>
    <row r="31" spans="1:17" ht="19.5" customHeight="1" x14ac:dyDescent="0.2">
      <c r="A31" s="38" t="s">
        <v>13</v>
      </c>
      <c r="B31" s="46" t="s">
        <v>63</v>
      </c>
      <c r="C31" s="28" t="s">
        <v>64</v>
      </c>
      <c r="D31" s="39" t="s">
        <v>32</v>
      </c>
      <c r="E31" s="53">
        <v>279.8</v>
      </c>
      <c r="F31" s="34"/>
      <c r="G31" s="40">
        <f>+F31*E31</f>
        <v>0</v>
      </c>
      <c r="H31" s="41" t="s">
        <v>12</v>
      </c>
      <c r="K31" s="98" t="s">
        <v>16</v>
      </c>
      <c r="L31" s="98" t="e">
        <f>+CONCATENATE(#REF!,K31)</f>
        <v>#REF!</v>
      </c>
      <c r="Q31" s="100"/>
    </row>
    <row r="32" spans="1:17" ht="18.75" customHeight="1" x14ac:dyDescent="0.2">
      <c r="A32" s="38" t="s">
        <v>13</v>
      </c>
      <c r="B32" s="46" t="s">
        <v>65</v>
      </c>
      <c r="C32" s="28" t="s">
        <v>67</v>
      </c>
      <c r="D32" s="39" t="s">
        <v>21</v>
      </c>
      <c r="E32" s="53">
        <v>1001.03</v>
      </c>
      <c r="F32" s="34"/>
      <c r="G32" s="40">
        <f>+F32*E32</f>
        <v>0</v>
      </c>
      <c r="H32" s="41" t="s">
        <v>12</v>
      </c>
      <c r="K32" s="98" t="s">
        <v>16</v>
      </c>
      <c r="L32" s="98" t="e">
        <f>+CONCATENATE(#REF!,K32)</f>
        <v>#REF!</v>
      </c>
      <c r="Q32" s="100"/>
    </row>
    <row r="33" spans="1:17" ht="25.5" customHeight="1" x14ac:dyDescent="0.2">
      <c r="A33" s="38" t="s">
        <v>13</v>
      </c>
      <c r="B33" s="46" t="s">
        <v>66</v>
      </c>
      <c r="C33" s="28" t="s">
        <v>68</v>
      </c>
      <c r="D33" s="39" t="s">
        <v>21</v>
      </c>
      <c r="E33" s="53">
        <v>1001.03</v>
      </c>
      <c r="F33" s="34"/>
      <c r="G33" s="40">
        <f>+F33*E33</f>
        <v>0</v>
      </c>
      <c r="H33" s="41"/>
      <c r="K33" s="98" t="s">
        <v>16</v>
      </c>
      <c r="L33" s="98" t="e">
        <f>+CONCATENATE(#REF!,K33)</f>
        <v>#REF!</v>
      </c>
      <c r="Q33" s="100"/>
    </row>
    <row r="34" spans="1:17" ht="25.5" customHeight="1" x14ac:dyDescent="0.2">
      <c r="A34" s="13" t="s">
        <v>9</v>
      </c>
      <c r="B34" s="52" t="s">
        <v>69</v>
      </c>
      <c r="C34" s="15" t="s">
        <v>70</v>
      </c>
      <c r="D34" s="14" t="s">
        <v>12</v>
      </c>
      <c r="E34" s="16" t="s">
        <v>12</v>
      </c>
      <c r="F34" s="17" t="s">
        <v>12</v>
      </c>
      <c r="G34" s="18" t="s">
        <v>12</v>
      </c>
      <c r="H34" s="19">
        <f>SUM(G35:G36)</f>
        <v>0</v>
      </c>
      <c r="Q34" s="100"/>
    </row>
    <row r="35" spans="1:17" ht="114" customHeight="1" x14ac:dyDescent="0.2">
      <c r="A35" s="38" t="s">
        <v>13</v>
      </c>
      <c r="B35" s="46" t="s">
        <v>71</v>
      </c>
      <c r="C35" s="28" t="s">
        <v>72</v>
      </c>
      <c r="D35" s="39" t="s">
        <v>18</v>
      </c>
      <c r="E35" s="53">
        <v>23</v>
      </c>
      <c r="F35" s="34"/>
      <c r="G35" s="40">
        <f>+F35*E35</f>
        <v>0</v>
      </c>
      <c r="H35" s="41" t="s">
        <v>12</v>
      </c>
      <c r="Q35" s="100"/>
    </row>
    <row r="36" spans="1:17" ht="63.75" customHeight="1" x14ac:dyDescent="0.2">
      <c r="A36" s="38" t="s">
        <v>13</v>
      </c>
      <c r="B36" s="46" t="s">
        <v>73</v>
      </c>
      <c r="C36" s="28" t="s">
        <v>74</v>
      </c>
      <c r="D36" s="39" t="s">
        <v>18</v>
      </c>
      <c r="E36" s="53">
        <v>17</v>
      </c>
      <c r="F36" s="34"/>
      <c r="G36" s="40">
        <f>+F36*E36</f>
        <v>0</v>
      </c>
      <c r="H36" s="41" t="s">
        <v>12</v>
      </c>
      <c r="Q36" s="100"/>
    </row>
    <row r="37" spans="1:17" ht="25.15" customHeight="1" x14ac:dyDescent="0.2">
      <c r="A37" s="54"/>
      <c r="C37" s="56"/>
      <c r="D37" s="55"/>
      <c r="F37" s="58"/>
      <c r="G37" s="59"/>
      <c r="H37" s="60"/>
      <c r="K37" s="98" t="s">
        <v>16</v>
      </c>
      <c r="L37" s="98" t="str">
        <f>+CONCATENATE(B33,K37)</f>
        <v>5.03.P</v>
      </c>
      <c r="Q37" s="100"/>
    </row>
    <row r="38" spans="1:17" ht="25.15" customHeight="1" x14ac:dyDescent="0.2">
      <c r="A38" s="61"/>
      <c r="B38" s="120" t="s">
        <v>75</v>
      </c>
      <c r="C38" s="121"/>
      <c r="D38" s="121"/>
      <c r="E38" s="121"/>
      <c r="F38" s="122"/>
      <c r="G38" s="62"/>
      <c r="H38" s="63">
        <f>H8+H14+H22+H25+H30+H34</f>
        <v>0</v>
      </c>
      <c r="K38" s="98" t="s">
        <v>16</v>
      </c>
      <c r="L38" s="98" t="e">
        <f>+CONCATENATE(#REF!,K38)</f>
        <v>#REF!</v>
      </c>
      <c r="Q38" s="100"/>
    </row>
    <row r="39" spans="1:17" ht="25.15" customHeight="1" x14ac:dyDescent="0.2">
      <c r="A39" s="54"/>
      <c r="B39" s="64"/>
      <c r="C39" s="104" t="s">
        <v>76</v>
      </c>
      <c r="D39" s="65"/>
      <c r="E39" s="66"/>
      <c r="F39" s="67"/>
      <c r="G39" s="68" t="s">
        <v>8</v>
      </c>
      <c r="H39" s="69">
        <f>+H38*D39</f>
        <v>0</v>
      </c>
    </row>
    <row r="40" spans="1:17" ht="25.15" customHeight="1" x14ac:dyDescent="0.2">
      <c r="A40" s="54"/>
      <c r="B40" s="64"/>
      <c r="C40" s="104" t="s">
        <v>77</v>
      </c>
      <c r="D40" s="65"/>
      <c r="E40" s="66"/>
      <c r="F40" s="67"/>
      <c r="G40" s="68" t="s">
        <v>8</v>
      </c>
      <c r="H40" s="69">
        <f>H38*D40</f>
        <v>0</v>
      </c>
    </row>
    <row r="41" spans="1:17" ht="25.15" customHeight="1" x14ac:dyDescent="0.2">
      <c r="A41" s="54"/>
      <c r="B41" s="64"/>
      <c r="C41" s="104" t="s">
        <v>78</v>
      </c>
      <c r="D41" s="65"/>
      <c r="E41" s="66"/>
      <c r="F41" s="67"/>
      <c r="G41" s="68" t="s">
        <v>8</v>
      </c>
      <c r="H41" s="69">
        <f>H38*D41</f>
        <v>0</v>
      </c>
    </row>
    <row r="42" spans="1:17" ht="25.15" customHeight="1" x14ac:dyDescent="0.2">
      <c r="A42" s="54"/>
      <c r="B42" s="64"/>
      <c r="C42" s="104" t="s">
        <v>79</v>
      </c>
      <c r="D42" s="65"/>
      <c r="E42" s="66"/>
      <c r="F42" s="67"/>
      <c r="G42" s="68"/>
      <c r="H42" s="69">
        <f>H41*D42</f>
        <v>0</v>
      </c>
    </row>
    <row r="43" spans="1:17" ht="25.15" customHeight="1" x14ac:dyDescent="0.2">
      <c r="A43" s="54"/>
      <c r="B43" s="64"/>
      <c r="C43" s="71" t="s">
        <v>80</v>
      </c>
      <c r="D43" s="70"/>
      <c r="E43" s="66"/>
      <c r="F43" s="67"/>
      <c r="G43" s="68" t="s">
        <v>81</v>
      </c>
      <c r="H43" s="69">
        <f>H40+H41+H42+H39+H38</f>
        <v>0</v>
      </c>
      <c r="K43" s="98" t="s">
        <v>16</v>
      </c>
      <c r="L43" s="98" t="e">
        <f>+CONCATENATE(#REF!,K43)</f>
        <v>#REF!</v>
      </c>
      <c r="Q43" s="100"/>
    </row>
    <row r="44" spans="1:17" ht="25.15" customHeight="1" x14ac:dyDescent="0.2">
      <c r="A44" s="54"/>
      <c r="B44" s="64"/>
      <c r="C44" s="71"/>
      <c r="D44" s="70"/>
      <c r="E44" s="66"/>
      <c r="F44" s="67"/>
      <c r="G44" s="68" t="s">
        <v>81</v>
      </c>
      <c r="H44" s="69"/>
      <c r="K44" s="98" t="s">
        <v>16</v>
      </c>
      <c r="L44" s="98" t="e">
        <f>+CONCATENATE(#REF!,K44)</f>
        <v>#REF!</v>
      </c>
      <c r="Q44" s="100"/>
    </row>
    <row r="45" spans="1:17" x14ac:dyDescent="0.2">
      <c r="A45" s="54"/>
      <c r="B45" s="64"/>
      <c r="C45" s="71"/>
      <c r="D45" s="70"/>
      <c r="E45" s="66"/>
      <c r="F45" s="67"/>
      <c r="G45" s="68"/>
      <c r="H45" s="69"/>
    </row>
    <row r="46" spans="1:17" ht="21" customHeight="1" x14ac:dyDescent="0.2">
      <c r="A46" s="72"/>
      <c r="B46" s="73"/>
      <c r="C46" s="74"/>
      <c r="D46" s="73"/>
      <c r="E46" s="123"/>
      <c r="F46" s="123"/>
      <c r="G46" s="75"/>
      <c r="H46" s="76"/>
      <c r="I46" s="105"/>
      <c r="J46" s="106"/>
      <c r="Q46" s="107"/>
    </row>
    <row r="47" spans="1:17" ht="56.25" customHeight="1" x14ac:dyDescent="0.2">
      <c r="A47" s="72"/>
      <c r="B47" s="73"/>
      <c r="C47" s="77"/>
      <c r="D47" s="73"/>
      <c r="E47" s="124"/>
      <c r="F47" s="124"/>
      <c r="G47" s="75"/>
      <c r="H47" s="78"/>
      <c r="I47" s="108"/>
    </row>
    <row r="48" spans="1:17" s="110" customFormat="1" ht="19.899999999999999" customHeight="1" x14ac:dyDescent="0.2">
      <c r="A48" s="79"/>
      <c r="B48" s="80"/>
      <c r="C48" s="81"/>
      <c r="D48" s="78"/>
      <c r="E48" s="82"/>
      <c r="F48" s="82"/>
      <c r="G48" s="75"/>
      <c r="H48" s="83"/>
      <c r="I48" s="109"/>
      <c r="O48" s="111"/>
      <c r="P48" s="111"/>
    </row>
    <row r="49" spans="1:16" s="110" customFormat="1" x14ac:dyDescent="0.2">
      <c r="A49" s="79"/>
      <c r="B49" s="80"/>
      <c r="C49" s="81"/>
      <c r="D49" s="80"/>
      <c r="E49" s="117"/>
      <c r="F49" s="117"/>
      <c r="G49" s="75"/>
      <c r="H49" s="78"/>
      <c r="I49" s="109"/>
      <c r="O49" s="111"/>
      <c r="P49" s="111"/>
    </row>
    <row r="50" spans="1:16" s="110" customFormat="1" x14ac:dyDescent="0.2">
      <c r="A50" s="84"/>
      <c r="B50" s="84"/>
      <c r="C50" s="85"/>
      <c r="D50" s="86"/>
      <c r="E50" s="87"/>
      <c r="F50" s="88"/>
      <c r="G50" s="89"/>
      <c r="H50" s="90"/>
      <c r="I50" s="109"/>
      <c r="O50" s="111"/>
      <c r="P50" s="111"/>
    </row>
    <row r="51" spans="1:16" s="110" customFormat="1" x14ac:dyDescent="0.2">
      <c r="A51" s="84"/>
      <c r="B51" s="84"/>
      <c r="C51" s="85"/>
      <c r="D51" s="86"/>
      <c r="E51" s="87"/>
      <c r="F51" s="88"/>
      <c r="G51" s="75"/>
      <c r="H51" s="91"/>
      <c r="I51" s="112" t="s">
        <v>81</v>
      </c>
      <c r="O51" s="111"/>
      <c r="P51" s="111"/>
    </row>
    <row r="52" spans="1:16" x14ac:dyDescent="0.2">
      <c r="H52" s="96"/>
      <c r="I52" s="108" t="e">
        <f>#REF!+#REF!+#REF!+#REF!+#REF!+#REF!+#REF!+#REF!+#REF!+#REF!+#REF!+#REF!+#REF!+#REF!</f>
        <v>#REF!</v>
      </c>
      <c r="J52" s="106"/>
    </row>
    <row r="53" spans="1:16" x14ac:dyDescent="0.2">
      <c r="I53" s="106" t="e">
        <f>H38+I52</f>
        <v>#REF!</v>
      </c>
      <c r="J53" s="106"/>
    </row>
    <row r="54" spans="1:16" x14ac:dyDescent="0.2">
      <c r="I54" s="113" t="e">
        <f>I53*D39</f>
        <v>#REF!</v>
      </c>
    </row>
    <row r="55" spans="1:16" x14ac:dyDescent="0.2">
      <c r="I55" s="114" t="e">
        <f>I54+I53</f>
        <v>#REF!</v>
      </c>
    </row>
    <row r="56" spans="1:16" x14ac:dyDescent="0.2">
      <c r="I56" s="113" t="s">
        <v>81</v>
      </c>
    </row>
    <row r="57" spans="1:16" ht="22.15" customHeight="1" x14ac:dyDescent="0.2">
      <c r="I57" s="115"/>
      <c r="P57" s="116"/>
    </row>
  </sheetData>
  <mergeCells count="10">
    <mergeCell ref="A1:B4"/>
    <mergeCell ref="C1:H1"/>
    <mergeCell ref="C2:H2"/>
    <mergeCell ref="C4:H4"/>
    <mergeCell ref="C3:H3"/>
    <mergeCell ref="E49:F49"/>
    <mergeCell ref="A5:H5"/>
    <mergeCell ref="B38:F38"/>
    <mergeCell ref="E46:F46"/>
    <mergeCell ref="E47:F47"/>
  </mergeCells>
  <pageMargins left="0.55118110236220474" right="0.70866141732283472" top="0.74803149606299213" bottom="0.74803149606299213" header="0.31496062992125984" footer="0.31496062992125984"/>
  <pageSetup scale="62" fitToHeight="0" orientation="portrait" horizontalDpi="4294967293" verticalDpi="4294967293" r:id="rId1"/>
  <headerFooter>
    <oddFooter>&amp;L&amp;F&amp;C&amp;P de &amp;N&amp;R&amp;D</oddFooter>
  </headerFooter>
  <rowBreaks count="1" manualBreakCount="1">
    <brk id="3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TOTAL</vt:lpstr>
      <vt:lpstr>'PRESUPUESTO TOTAL'!Área_de_impresión</vt:lpstr>
      <vt:lpstr>'PRESUPUESTO TOTAL'!Títulos_a_imprimir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 REYES SANMIGUEL</dc:creator>
  <cp:lastModifiedBy>Eduard Arnulfo Pinilla Rivera</cp:lastModifiedBy>
  <cp:lastPrinted>2025-04-04T19:39:19Z</cp:lastPrinted>
  <dcterms:created xsi:type="dcterms:W3CDTF">2024-09-30T19:09:45Z</dcterms:created>
  <dcterms:modified xsi:type="dcterms:W3CDTF">2025-06-17T19:11:32Z</dcterms:modified>
</cp:coreProperties>
</file>